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/>
  <mc:AlternateContent xmlns:mc="http://schemas.openxmlformats.org/markup-compatibility/2006">
    <mc:Choice Requires="x15">
      <x15ac:absPath xmlns:x15ac="http://schemas.microsoft.com/office/spreadsheetml/2010/11/ac" url="T:\31-100 Prodin\VÝROBA\2021\053_Zřízení bezbariérového přístupu na nástupiště Pardubice - Pardubičky\6_DIGI\PD_Po připomínkách\Otevřená\"/>
    </mc:Choice>
  </mc:AlternateContent>
  <xr:revisionPtr revIDLastSave="0" documentId="13_ncr:1_{52962F3A-5D7A-4986-AA4A-665FB934F4C9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Rekapitulace" sheetId="1" r:id="rId1"/>
    <sheet name="SO 01-77-01" sheetId="2" r:id="rId2"/>
    <sheet name="PS 01-02-51" sheetId="3" r:id="rId3"/>
    <sheet name="PS 01-02-52" sheetId="4" r:id="rId4"/>
    <sheet name="SO 01-12-01" sheetId="5" r:id="rId5"/>
    <sheet name="SO 01-23-01" sheetId="6" r:id="rId6"/>
    <sheet name="SO 01-30-01" sheetId="7" r:id="rId7"/>
    <sheet name="SO 01-52-01" sheetId="8" r:id="rId8"/>
    <sheet name="SO 01-74-01" sheetId="9" r:id="rId9"/>
    <sheet name="SO 01-75-01" sheetId="10" r:id="rId10"/>
    <sheet name="SO 01-79-01" sheetId="11" r:id="rId11"/>
    <sheet name="SO 01-86-01" sheetId="12" r:id="rId12"/>
    <sheet name="SO 01-86-02" sheetId="13" r:id="rId13"/>
    <sheet name="SO 90-90" sheetId="14" r:id="rId14"/>
    <sheet name="SO 98-98" sheetId="15" r:id="rId15"/>
  </sheets>
  <calcPr calcId="191029"/>
  <webPublishing codePag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45" i="15" l="1"/>
  <c r="O45" i="15" s="1"/>
  <c r="O41" i="15"/>
  <c r="I41" i="15"/>
  <c r="I37" i="15"/>
  <c r="O37" i="15" s="1"/>
  <c r="I33" i="15"/>
  <c r="O33" i="15" s="1"/>
  <c r="O29" i="15"/>
  <c r="I29" i="15"/>
  <c r="I25" i="15"/>
  <c r="O25" i="15" s="1"/>
  <c r="I21" i="15"/>
  <c r="O21" i="15" s="1"/>
  <c r="I17" i="15"/>
  <c r="O17" i="15" s="1"/>
  <c r="I13" i="15"/>
  <c r="O9" i="15"/>
  <c r="I9" i="15"/>
  <c r="O45" i="14"/>
  <c r="I45" i="14"/>
  <c r="I41" i="14"/>
  <c r="O41" i="14" s="1"/>
  <c r="I37" i="14"/>
  <c r="O37" i="14" s="1"/>
  <c r="I33" i="14"/>
  <c r="O33" i="14" s="1"/>
  <c r="O29" i="14"/>
  <c r="I29" i="14"/>
  <c r="I25" i="14"/>
  <c r="O25" i="14" s="1"/>
  <c r="O21" i="14"/>
  <c r="I21" i="14"/>
  <c r="I17" i="14"/>
  <c r="O17" i="14" s="1"/>
  <c r="O13" i="14"/>
  <c r="I13" i="14"/>
  <c r="I9" i="14"/>
  <c r="I163" i="13"/>
  <c r="O163" i="13" s="1"/>
  <c r="I159" i="13"/>
  <c r="I154" i="13"/>
  <c r="O154" i="13" s="1"/>
  <c r="I150" i="13"/>
  <c r="O150" i="13" s="1"/>
  <c r="I146" i="13"/>
  <c r="O146" i="13" s="1"/>
  <c r="O142" i="13"/>
  <c r="I142" i="13"/>
  <c r="I138" i="13"/>
  <c r="O138" i="13" s="1"/>
  <c r="I134" i="13"/>
  <c r="O134" i="13" s="1"/>
  <c r="O130" i="13"/>
  <c r="I130" i="13"/>
  <c r="I125" i="13"/>
  <c r="O125" i="13" s="1"/>
  <c r="I121" i="13"/>
  <c r="O121" i="13" s="1"/>
  <c r="I117" i="13"/>
  <c r="O117" i="13" s="1"/>
  <c r="I113" i="13"/>
  <c r="O113" i="13" s="1"/>
  <c r="I109" i="13"/>
  <c r="O109" i="13" s="1"/>
  <c r="I105" i="13"/>
  <c r="O105" i="13" s="1"/>
  <c r="I101" i="13"/>
  <c r="O101" i="13" s="1"/>
  <c r="I96" i="13"/>
  <c r="Q95" i="13" s="1"/>
  <c r="I95" i="13" s="1"/>
  <c r="O91" i="13"/>
  <c r="I91" i="13"/>
  <c r="I87" i="13"/>
  <c r="O87" i="13" s="1"/>
  <c r="I83" i="13"/>
  <c r="O83" i="13" s="1"/>
  <c r="I79" i="13"/>
  <c r="O79" i="13" s="1"/>
  <c r="I75" i="13"/>
  <c r="O75" i="13" s="1"/>
  <c r="I71" i="13"/>
  <c r="O71" i="13" s="1"/>
  <c r="O67" i="13"/>
  <c r="I67" i="13"/>
  <c r="I63" i="13"/>
  <c r="O63" i="13" s="1"/>
  <c r="I59" i="13"/>
  <c r="O59" i="13" s="1"/>
  <c r="I55" i="13"/>
  <c r="O55" i="13" s="1"/>
  <c r="I51" i="13"/>
  <c r="O51" i="13" s="1"/>
  <c r="I47" i="13"/>
  <c r="O47" i="13" s="1"/>
  <c r="I42" i="13"/>
  <c r="I38" i="13"/>
  <c r="O38" i="13" s="1"/>
  <c r="I34" i="13"/>
  <c r="O34" i="13" s="1"/>
  <c r="I29" i="13"/>
  <c r="O29" i="13" s="1"/>
  <c r="I25" i="13"/>
  <c r="O25" i="13" s="1"/>
  <c r="I21" i="13"/>
  <c r="O21" i="13" s="1"/>
  <c r="I17" i="13"/>
  <c r="O17" i="13" s="1"/>
  <c r="I13" i="13"/>
  <c r="O13" i="13" s="1"/>
  <c r="I9" i="13"/>
  <c r="O9" i="13" s="1"/>
  <c r="I295" i="12"/>
  <c r="O295" i="12" s="1"/>
  <c r="I291" i="12"/>
  <c r="O291" i="12" s="1"/>
  <c r="I287" i="12"/>
  <c r="O287" i="12" s="1"/>
  <c r="I283" i="12"/>
  <c r="O283" i="12" s="1"/>
  <c r="I278" i="12"/>
  <c r="O278" i="12" s="1"/>
  <c r="R277" i="12" s="1"/>
  <c r="O277" i="12" s="1"/>
  <c r="Q277" i="12"/>
  <c r="I277" i="12" s="1"/>
  <c r="I273" i="12"/>
  <c r="O273" i="12" s="1"/>
  <c r="I269" i="12"/>
  <c r="O269" i="12" s="1"/>
  <c r="I264" i="12"/>
  <c r="O264" i="12" s="1"/>
  <c r="O260" i="12"/>
  <c r="I260" i="12"/>
  <c r="I256" i="12"/>
  <c r="O256" i="12" s="1"/>
  <c r="I252" i="12"/>
  <c r="O252" i="12" s="1"/>
  <c r="I248" i="12"/>
  <c r="O248" i="12" s="1"/>
  <c r="I244" i="12"/>
  <c r="O244" i="12" s="1"/>
  <c r="I240" i="12"/>
  <c r="O240" i="12" s="1"/>
  <c r="O236" i="12"/>
  <c r="I236" i="12"/>
  <c r="I232" i="12"/>
  <c r="O232" i="12" s="1"/>
  <c r="O228" i="12"/>
  <c r="I228" i="12"/>
  <c r="I223" i="12"/>
  <c r="O223" i="12" s="1"/>
  <c r="I219" i="12"/>
  <c r="O219" i="12" s="1"/>
  <c r="I215" i="12"/>
  <c r="O215" i="12" s="1"/>
  <c r="I211" i="12"/>
  <c r="O211" i="12" s="1"/>
  <c r="I207" i="12"/>
  <c r="O207" i="12" s="1"/>
  <c r="I203" i="12"/>
  <c r="O203" i="12" s="1"/>
  <c r="I199" i="12"/>
  <c r="O199" i="12" s="1"/>
  <c r="I195" i="12"/>
  <c r="O195" i="12" s="1"/>
  <c r="I191" i="12"/>
  <c r="O191" i="12" s="1"/>
  <c r="I187" i="12"/>
  <c r="O187" i="12" s="1"/>
  <c r="O182" i="12"/>
  <c r="I182" i="12"/>
  <c r="I178" i="12"/>
  <c r="O178" i="12" s="1"/>
  <c r="I174" i="12"/>
  <c r="O174" i="12" s="1"/>
  <c r="I170" i="12"/>
  <c r="O170" i="12" s="1"/>
  <c r="I166" i="12"/>
  <c r="O166" i="12" s="1"/>
  <c r="I162" i="12"/>
  <c r="O162" i="12" s="1"/>
  <c r="I158" i="12"/>
  <c r="O158" i="12" s="1"/>
  <c r="O154" i="12"/>
  <c r="I154" i="12"/>
  <c r="O150" i="12"/>
  <c r="I150" i="12"/>
  <c r="I146" i="12"/>
  <c r="O146" i="12" s="1"/>
  <c r="I142" i="12"/>
  <c r="O142" i="12" s="1"/>
  <c r="I137" i="12"/>
  <c r="O137" i="12" s="1"/>
  <c r="I133" i="12"/>
  <c r="O133" i="12" s="1"/>
  <c r="I129" i="12"/>
  <c r="O129" i="12" s="1"/>
  <c r="I125" i="12"/>
  <c r="O125" i="12" s="1"/>
  <c r="O121" i="12"/>
  <c r="I121" i="12"/>
  <c r="I116" i="12"/>
  <c r="O116" i="12" s="1"/>
  <c r="I112" i="12"/>
  <c r="O112" i="12" s="1"/>
  <c r="I108" i="12"/>
  <c r="O108" i="12" s="1"/>
  <c r="I104" i="12"/>
  <c r="O104" i="12" s="1"/>
  <c r="I100" i="12"/>
  <c r="O100" i="12" s="1"/>
  <c r="I96" i="12"/>
  <c r="O96" i="12" s="1"/>
  <c r="I92" i="12"/>
  <c r="O92" i="12" s="1"/>
  <c r="I88" i="12"/>
  <c r="O88" i="12" s="1"/>
  <c r="I84" i="12"/>
  <c r="O84" i="12" s="1"/>
  <c r="I80" i="12"/>
  <c r="O80" i="12" s="1"/>
  <c r="I76" i="12"/>
  <c r="O76" i="12" s="1"/>
  <c r="I71" i="12"/>
  <c r="O71" i="12" s="1"/>
  <c r="I67" i="12"/>
  <c r="O67" i="12" s="1"/>
  <c r="I63" i="12"/>
  <c r="O63" i="12" s="1"/>
  <c r="I58" i="12"/>
  <c r="O58" i="12" s="1"/>
  <c r="R57" i="12" s="1"/>
  <c r="O57" i="12" s="1"/>
  <c r="I53" i="12"/>
  <c r="O53" i="12" s="1"/>
  <c r="I49" i="12"/>
  <c r="O49" i="12" s="1"/>
  <c r="I45" i="12"/>
  <c r="O45" i="12" s="1"/>
  <c r="I41" i="12"/>
  <c r="O41" i="12" s="1"/>
  <c r="I37" i="12"/>
  <c r="O37" i="12" s="1"/>
  <c r="I33" i="12"/>
  <c r="O33" i="12" s="1"/>
  <c r="I29" i="12"/>
  <c r="O29" i="12" s="1"/>
  <c r="I25" i="12"/>
  <c r="O25" i="12" s="1"/>
  <c r="I21" i="12"/>
  <c r="O21" i="12" s="1"/>
  <c r="I17" i="12"/>
  <c r="I13" i="12"/>
  <c r="O13" i="12" s="1"/>
  <c r="I9" i="12"/>
  <c r="O9" i="12" s="1"/>
  <c r="I34" i="11"/>
  <c r="O34" i="11" s="1"/>
  <c r="I30" i="11"/>
  <c r="O30" i="11" s="1"/>
  <c r="I26" i="11"/>
  <c r="O26" i="11" s="1"/>
  <c r="I22" i="11"/>
  <c r="O22" i="11" s="1"/>
  <c r="I18" i="11"/>
  <c r="O18" i="11" s="1"/>
  <c r="I14" i="11"/>
  <c r="O14" i="11" s="1"/>
  <c r="I9" i="11"/>
  <c r="Q8" i="11" s="1"/>
  <c r="I8" i="11" s="1"/>
  <c r="I95" i="10"/>
  <c r="I90" i="10"/>
  <c r="O90" i="10" s="1"/>
  <c r="I86" i="10"/>
  <c r="O86" i="10" s="1"/>
  <c r="I82" i="10"/>
  <c r="I77" i="10"/>
  <c r="O77" i="10" s="1"/>
  <c r="I73" i="10"/>
  <c r="O73" i="10" s="1"/>
  <c r="I69" i="10"/>
  <c r="O69" i="10" s="1"/>
  <c r="I65" i="10"/>
  <c r="O65" i="10" s="1"/>
  <c r="I61" i="10"/>
  <c r="O61" i="10" s="1"/>
  <c r="O57" i="10"/>
  <c r="I57" i="10"/>
  <c r="I53" i="10"/>
  <c r="O53" i="10" s="1"/>
  <c r="I49" i="10"/>
  <c r="O49" i="10" s="1"/>
  <c r="I44" i="10"/>
  <c r="O44" i="10" s="1"/>
  <c r="I40" i="10"/>
  <c r="Q39" i="10" s="1"/>
  <c r="I39" i="10" s="1"/>
  <c r="I35" i="10"/>
  <c r="O35" i="10" s="1"/>
  <c r="I31" i="10"/>
  <c r="I26" i="10"/>
  <c r="O26" i="10" s="1"/>
  <c r="R25" i="10"/>
  <c r="O25" i="10" s="1"/>
  <c r="Q25" i="10"/>
  <c r="I25" i="10" s="1"/>
  <c r="I21" i="10"/>
  <c r="O21" i="10" s="1"/>
  <c r="I17" i="10"/>
  <c r="O17" i="10" s="1"/>
  <c r="I13" i="10"/>
  <c r="O13" i="10" s="1"/>
  <c r="I9" i="10"/>
  <c r="I54" i="9"/>
  <c r="O54" i="9" s="1"/>
  <c r="O50" i="9"/>
  <c r="I50" i="9"/>
  <c r="I46" i="9"/>
  <c r="O46" i="9" s="1"/>
  <c r="I41" i="9"/>
  <c r="O41" i="9" s="1"/>
  <c r="I37" i="9"/>
  <c r="O37" i="9" s="1"/>
  <c r="I33" i="9"/>
  <c r="O33" i="9" s="1"/>
  <c r="I29" i="9"/>
  <c r="O29" i="9" s="1"/>
  <c r="O25" i="9"/>
  <c r="I25" i="9"/>
  <c r="I21" i="9"/>
  <c r="O21" i="9" s="1"/>
  <c r="I17" i="9"/>
  <c r="O17" i="9" s="1"/>
  <c r="I13" i="9"/>
  <c r="O13" i="9" s="1"/>
  <c r="I9" i="9"/>
  <c r="O9" i="9" s="1"/>
  <c r="I57" i="8"/>
  <c r="O57" i="8" s="1"/>
  <c r="I53" i="8"/>
  <c r="O53" i="8" s="1"/>
  <c r="I49" i="8"/>
  <c r="I44" i="8"/>
  <c r="O44" i="8" s="1"/>
  <c r="R43" i="8"/>
  <c r="O43" i="8" s="1"/>
  <c r="I39" i="8"/>
  <c r="O39" i="8" s="1"/>
  <c r="I35" i="8"/>
  <c r="O35" i="8" s="1"/>
  <c r="O30" i="8"/>
  <c r="I30" i="8"/>
  <c r="I26" i="8"/>
  <c r="O26" i="8" s="1"/>
  <c r="I22" i="8"/>
  <c r="I18" i="8"/>
  <c r="O18" i="8" s="1"/>
  <c r="I13" i="8"/>
  <c r="O13" i="8" s="1"/>
  <c r="I9" i="8"/>
  <c r="O9" i="8" s="1"/>
  <c r="I84" i="7"/>
  <c r="O84" i="7" s="1"/>
  <c r="R83" i="7" s="1"/>
  <c r="O83" i="7" s="1"/>
  <c r="I79" i="7"/>
  <c r="O79" i="7" s="1"/>
  <c r="I75" i="7"/>
  <c r="O75" i="7" s="1"/>
  <c r="I71" i="7"/>
  <c r="O71" i="7" s="1"/>
  <c r="I67" i="7"/>
  <c r="O67" i="7" s="1"/>
  <c r="I63" i="7"/>
  <c r="O63" i="7" s="1"/>
  <c r="I59" i="7"/>
  <c r="O59" i="7" s="1"/>
  <c r="I54" i="7"/>
  <c r="I50" i="7"/>
  <c r="O50" i="7" s="1"/>
  <c r="I46" i="7"/>
  <c r="O46" i="7" s="1"/>
  <c r="I42" i="7"/>
  <c r="O42" i="7" s="1"/>
  <c r="I38" i="7"/>
  <c r="O38" i="7" s="1"/>
  <c r="O34" i="7"/>
  <c r="I34" i="7"/>
  <c r="I30" i="7"/>
  <c r="O30" i="7" s="1"/>
  <c r="I26" i="7"/>
  <c r="O26" i="7" s="1"/>
  <c r="I21" i="7"/>
  <c r="O21" i="7" s="1"/>
  <c r="I17" i="7"/>
  <c r="O17" i="7" s="1"/>
  <c r="I13" i="7"/>
  <c r="O13" i="7" s="1"/>
  <c r="O9" i="7"/>
  <c r="I9" i="7"/>
  <c r="I189" i="6"/>
  <c r="O189" i="6" s="1"/>
  <c r="I185" i="6"/>
  <c r="I180" i="6"/>
  <c r="O180" i="6" s="1"/>
  <c r="I176" i="6"/>
  <c r="O176" i="6" s="1"/>
  <c r="I172" i="6"/>
  <c r="O172" i="6" s="1"/>
  <c r="I168" i="6"/>
  <c r="O168" i="6" s="1"/>
  <c r="I164" i="6"/>
  <c r="O164" i="6" s="1"/>
  <c r="I160" i="6"/>
  <c r="O160" i="6" s="1"/>
  <c r="I156" i="6"/>
  <c r="O156" i="6" s="1"/>
  <c r="I152" i="6"/>
  <c r="O152" i="6" s="1"/>
  <c r="I148" i="6"/>
  <c r="O148" i="6" s="1"/>
  <c r="I144" i="6"/>
  <c r="O144" i="6" s="1"/>
  <c r="I140" i="6"/>
  <c r="O140" i="6" s="1"/>
  <c r="I136" i="6"/>
  <c r="I132" i="6"/>
  <c r="O132" i="6" s="1"/>
  <c r="I127" i="6"/>
  <c r="O127" i="6" s="1"/>
  <c r="I123" i="6"/>
  <c r="O123" i="6" s="1"/>
  <c r="I119" i="6"/>
  <c r="O119" i="6" s="1"/>
  <c r="I114" i="6"/>
  <c r="I109" i="6"/>
  <c r="O109" i="6" s="1"/>
  <c r="O105" i="6"/>
  <c r="I105" i="6"/>
  <c r="O101" i="6"/>
  <c r="I101" i="6"/>
  <c r="I97" i="6"/>
  <c r="O97" i="6" s="1"/>
  <c r="I93" i="6"/>
  <c r="O93" i="6" s="1"/>
  <c r="I88" i="6"/>
  <c r="O88" i="6" s="1"/>
  <c r="I84" i="6"/>
  <c r="O84" i="6" s="1"/>
  <c r="I80" i="6"/>
  <c r="O80" i="6" s="1"/>
  <c r="R79" i="6" s="1"/>
  <c r="O79" i="6" s="1"/>
  <c r="I75" i="6"/>
  <c r="O75" i="6" s="1"/>
  <c r="I71" i="6"/>
  <c r="O71" i="6" s="1"/>
  <c r="I67" i="6"/>
  <c r="I63" i="6"/>
  <c r="O63" i="6" s="1"/>
  <c r="I58" i="6"/>
  <c r="O58" i="6" s="1"/>
  <c r="I54" i="6"/>
  <c r="O54" i="6" s="1"/>
  <c r="I50" i="6"/>
  <c r="O50" i="6" s="1"/>
  <c r="I46" i="6"/>
  <c r="O46" i="6" s="1"/>
  <c r="I42" i="6"/>
  <c r="O42" i="6" s="1"/>
  <c r="I38" i="6"/>
  <c r="O38" i="6" s="1"/>
  <c r="O34" i="6"/>
  <c r="I34" i="6"/>
  <c r="O30" i="6"/>
  <c r="I30" i="6"/>
  <c r="O26" i="6"/>
  <c r="I26" i="6"/>
  <c r="I22" i="6"/>
  <c r="O22" i="6" s="1"/>
  <c r="O18" i="6"/>
  <c r="I18" i="6"/>
  <c r="I14" i="6"/>
  <c r="O14" i="6" s="1"/>
  <c r="O9" i="6"/>
  <c r="R8" i="6" s="1"/>
  <c r="O8" i="6" s="1"/>
  <c r="I9" i="6"/>
  <c r="Q8" i="6" s="1"/>
  <c r="I8" i="6" s="1"/>
  <c r="I201" i="5"/>
  <c r="O201" i="5" s="1"/>
  <c r="O197" i="5"/>
  <c r="I197" i="5"/>
  <c r="I193" i="5"/>
  <c r="O193" i="5" s="1"/>
  <c r="I189" i="5"/>
  <c r="O189" i="5" s="1"/>
  <c r="I185" i="5"/>
  <c r="O185" i="5" s="1"/>
  <c r="O181" i="5"/>
  <c r="I181" i="5"/>
  <c r="I177" i="5"/>
  <c r="O177" i="5" s="1"/>
  <c r="I173" i="5"/>
  <c r="O173" i="5" s="1"/>
  <c r="O169" i="5"/>
  <c r="I169" i="5"/>
  <c r="I165" i="5"/>
  <c r="O165" i="5" s="1"/>
  <c r="I161" i="5"/>
  <c r="O161" i="5" s="1"/>
  <c r="I157" i="5"/>
  <c r="O157" i="5" s="1"/>
  <c r="I153" i="5"/>
  <c r="O153" i="5" s="1"/>
  <c r="I149" i="5"/>
  <c r="O144" i="5"/>
  <c r="R143" i="5" s="1"/>
  <c r="O143" i="5" s="1"/>
  <c r="I144" i="5"/>
  <c r="Q143" i="5" s="1"/>
  <c r="I143" i="5" s="1"/>
  <c r="I139" i="5"/>
  <c r="O139" i="5" s="1"/>
  <c r="I135" i="5"/>
  <c r="I130" i="5"/>
  <c r="O130" i="5" s="1"/>
  <c r="I126" i="5"/>
  <c r="O126" i="5" s="1"/>
  <c r="O122" i="5"/>
  <c r="I122" i="5"/>
  <c r="I118" i="5"/>
  <c r="O118" i="5" s="1"/>
  <c r="I114" i="5"/>
  <c r="O114" i="5" s="1"/>
  <c r="I110" i="5"/>
  <c r="O110" i="5" s="1"/>
  <c r="O106" i="5"/>
  <c r="I106" i="5"/>
  <c r="I101" i="5"/>
  <c r="O101" i="5" s="1"/>
  <c r="I97" i="5"/>
  <c r="O97" i="5" s="1"/>
  <c r="I93" i="5"/>
  <c r="O93" i="5" s="1"/>
  <c r="I89" i="5"/>
  <c r="O89" i="5" s="1"/>
  <c r="I84" i="5"/>
  <c r="O84" i="5" s="1"/>
  <c r="R83" i="5" s="1"/>
  <c r="O83" i="5" s="1"/>
  <c r="Q83" i="5"/>
  <c r="I83" i="5" s="1"/>
  <c r="I79" i="5"/>
  <c r="Q78" i="5" s="1"/>
  <c r="I78" i="5" s="1"/>
  <c r="I74" i="5"/>
  <c r="O74" i="5" s="1"/>
  <c r="I70" i="5"/>
  <c r="O70" i="5" s="1"/>
  <c r="I66" i="5"/>
  <c r="O66" i="5" s="1"/>
  <c r="I62" i="5"/>
  <c r="O62" i="5" s="1"/>
  <c r="I58" i="5"/>
  <c r="O58" i="5" s="1"/>
  <c r="O54" i="5"/>
  <c r="I54" i="5"/>
  <c r="I50" i="5"/>
  <c r="O50" i="5" s="1"/>
  <c r="I46" i="5"/>
  <c r="O46" i="5" s="1"/>
  <c r="I42" i="5"/>
  <c r="O42" i="5" s="1"/>
  <c r="I38" i="5"/>
  <c r="O38" i="5" s="1"/>
  <c r="I34" i="5"/>
  <c r="O34" i="5" s="1"/>
  <c r="I30" i="5"/>
  <c r="O30" i="5" s="1"/>
  <c r="I25" i="5"/>
  <c r="O25" i="5" s="1"/>
  <c r="I21" i="5"/>
  <c r="O21" i="5" s="1"/>
  <c r="I17" i="5"/>
  <c r="O13" i="5"/>
  <c r="I13" i="5"/>
  <c r="I9" i="5"/>
  <c r="O9" i="5" s="1"/>
  <c r="I125" i="4"/>
  <c r="O125" i="4" s="1"/>
  <c r="I121" i="4"/>
  <c r="O121" i="4" s="1"/>
  <c r="I117" i="4"/>
  <c r="O117" i="4" s="1"/>
  <c r="I113" i="4"/>
  <c r="O113" i="4" s="1"/>
  <c r="I109" i="4"/>
  <c r="O109" i="4" s="1"/>
  <c r="I105" i="4"/>
  <c r="O105" i="4" s="1"/>
  <c r="I101" i="4"/>
  <c r="O101" i="4" s="1"/>
  <c r="I97" i="4"/>
  <c r="O97" i="4" s="1"/>
  <c r="I93" i="4"/>
  <c r="O93" i="4" s="1"/>
  <c r="I89" i="4"/>
  <c r="O89" i="4" s="1"/>
  <c r="I85" i="4"/>
  <c r="O85" i="4" s="1"/>
  <c r="I81" i="4"/>
  <c r="O81" i="4" s="1"/>
  <c r="I77" i="4"/>
  <c r="O77" i="4" s="1"/>
  <c r="I73" i="4"/>
  <c r="O73" i="4" s="1"/>
  <c r="I69" i="4"/>
  <c r="O69" i="4" s="1"/>
  <c r="I65" i="4"/>
  <c r="O65" i="4" s="1"/>
  <c r="I61" i="4"/>
  <c r="O61" i="4" s="1"/>
  <c r="I57" i="4"/>
  <c r="O57" i="4" s="1"/>
  <c r="I53" i="4"/>
  <c r="O53" i="4" s="1"/>
  <c r="O49" i="4"/>
  <c r="I49" i="4"/>
  <c r="I45" i="4"/>
  <c r="O45" i="4" s="1"/>
  <c r="I41" i="4"/>
  <c r="O41" i="4" s="1"/>
  <c r="I37" i="4"/>
  <c r="O37" i="4" s="1"/>
  <c r="O33" i="4"/>
  <c r="I33" i="4"/>
  <c r="I29" i="4"/>
  <c r="O29" i="4" s="1"/>
  <c r="I25" i="4"/>
  <c r="O25" i="4" s="1"/>
  <c r="I21" i="4"/>
  <c r="O21" i="4" s="1"/>
  <c r="I17" i="4"/>
  <c r="O17" i="4" s="1"/>
  <c r="I13" i="4"/>
  <c r="O13" i="4" s="1"/>
  <c r="I9" i="4"/>
  <c r="O9" i="4" s="1"/>
  <c r="I181" i="3"/>
  <c r="O181" i="3" s="1"/>
  <c r="I177" i="3"/>
  <c r="O177" i="3" s="1"/>
  <c r="I173" i="3"/>
  <c r="O173" i="3" s="1"/>
  <c r="I169" i="3"/>
  <c r="O169" i="3" s="1"/>
  <c r="I165" i="3"/>
  <c r="O165" i="3" s="1"/>
  <c r="I161" i="3"/>
  <c r="O161" i="3" s="1"/>
  <c r="I157" i="3"/>
  <c r="O157" i="3" s="1"/>
  <c r="I153" i="3"/>
  <c r="O153" i="3" s="1"/>
  <c r="I149" i="3"/>
  <c r="O149" i="3" s="1"/>
  <c r="I145" i="3"/>
  <c r="O145" i="3" s="1"/>
  <c r="I141" i="3"/>
  <c r="O141" i="3" s="1"/>
  <c r="I137" i="3"/>
  <c r="O137" i="3" s="1"/>
  <c r="I133" i="3"/>
  <c r="O133" i="3" s="1"/>
  <c r="I129" i="3"/>
  <c r="O129" i="3" s="1"/>
  <c r="I125" i="3"/>
  <c r="O125" i="3" s="1"/>
  <c r="I121" i="3"/>
  <c r="O121" i="3" s="1"/>
  <c r="I117" i="3"/>
  <c r="O117" i="3" s="1"/>
  <c r="I113" i="3"/>
  <c r="O113" i="3" s="1"/>
  <c r="O109" i="3"/>
  <c r="I109" i="3"/>
  <c r="I105" i="3"/>
  <c r="O105" i="3" s="1"/>
  <c r="I101" i="3"/>
  <c r="O101" i="3" s="1"/>
  <c r="I97" i="3"/>
  <c r="O97" i="3" s="1"/>
  <c r="I93" i="3"/>
  <c r="O93" i="3" s="1"/>
  <c r="I89" i="3"/>
  <c r="O89" i="3" s="1"/>
  <c r="I85" i="3"/>
  <c r="O85" i="3" s="1"/>
  <c r="I81" i="3"/>
  <c r="O81" i="3" s="1"/>
  <c r="I77" i="3"/>
  <c r="O77" i="3" s="1"/>
  <c r="I73" i="3"/>
  <c r="O73" i="3" s="1"/>
  <c r="I69" i="3"/>
  <c r="O69" i="3" s="1"/>
  <c r="I65" i="3"/>
  <c r="O65" i="3" s="1"/>
  <c r="I61" i="3"/>
  <c r="O61" i="3" s="1"/>
  <c r="I57" i="3"/>
  <c r="O57" i="3" s="1"/>
  <c r="I53" i="3"/>
  <c r="O53" i="3" s="1"/>
  <c r="I49" i="3"/>
  <c r="O49" i="3" s="1"/>
  <c r="I45" i="3"/>
  <c r="O45" i="3" s="1"/>
  <c r="I41" i="3"/>
  <c r="O41" i="3" s="1"/>
  <c r="I37" i="3"/>
  <c r="O37" i="3" s="1"/>
  <c r="I33" i="3"/>
  <c r="O33" i="3" s="1"/>
  <c r="I29" i="3"/>
  <c r="O29" i="3" s="1"/>
  <c r="I25" i="3"/>
  <c r="O25" i="3" s="1"/>
  <c r="I21" i="3"/>
  <c r="O21" i="3" s="1"/>
  <c r="I17" i="3"/>
  <c r="O17" i="3" s="1"/>
  <c r="I13" i="3"/>
  <c r="O13" i="3" s="1"/>
  <c r="I9" i="3"/>
  <c r="O9" i="3" s="1"/>
  <c r="I25" i="2"/>
  <c r="O25" i="2" s="1"/>
  <c r="I21" i="2"/>
  <c r="O21" i="2" s="1"/>
  <c r="I17" i="2"/>
  <c r="O17" i="2" s="1"/>
  <c r="O13" i="2"/>
  <c r="I13" i="2"/>
  <c r="I9" i="2"/>
  <c r="O9" i="2" s="1"/>
  <c r="R129" i="13" l="1"/>
  <c r="O129" i="13" s="1"/>
  <c r="O96" i="13"/>
  <c r="R95" i="13" s="1"/>
  <c r="O95" i="13" s="1"/>
  <c r="R268" i="12"/>
  <c r="O268" i="12" s="1"/>
  <c r="Q120" i="12"/>
  <c r="I120" i="12" s="1"/>
  <c r="R75" i="12"/>
  <c r="O75" i="12" s="1"/>
  <c r="R62" i="12"/>
  <c r="O62" i="12" s="1"/>
  <c r="Q62" i="12"/>
  <c r="I62" i="12" s="1"/>
  <c r="O9" i="11"/>
  <c r="R8" i="11" s="1"/>
  <c r="O8" i="11" s="1"/>
  <c r="Q81" i="10"/>
  <c r="I81" i="10" s="1"/>
  <c r="O82" i="10"/>
  <c r="R81" i="10" s="1"/>
  <c r="O81" i="10" s="1"/>
  <c r="R48" i="10"/>
  <c r="O48" i="10" s="1"/>
  <c r="O40" i="10"/>
  <c r="R39" i="10" s="1"/>
  <c r="O39" i="10" s="1"/>
  <c r="R45" i="9"/>
  <c r="O45" i="9" s="1"/>
  <c r="Q45" i="9"/>
  <c r="I45" i="9" s="1"/>
  <c r="R34" i="8"/>
  <c r="O34" i="8" s="1"/>
  <c r="Q34" i="8"/>
  <c r="I34" i="8" s="1"/>
  <c r="Q17" i="8"/>
  <c r="I17" i="8" s="1"/>
  <c r="Q8" i="8"/>
  <c r="I8" i="8" s="1"/>
  <c r="R8" i="8"/>
  <c r="O8" i="8" s="1"/>
  <c r="R8" i="7"/>
  <c r="O8" i="7" s="1"/>
  <c r="Q8" i="7"/>
  <c r="I8" i="7" s="1"/>
  <c r="R118" i="6"/>
  <c r="O118" i="6" s="1"/>
  <c r="Q92" i="6"/>
  <c r="I92" i="6" s="1"/>
  <c r="Q62" i="6"/>
  <c r="I62" i="6" s="1"/>
  <c r="Q148" i="5"/>
  <c r="I148" i="5" s="1"/>
  <c r="O149" i="5"/>
  <c r="R148" i="5" s="1"/>
  <c r="O148" i="5" s="1"/>
  <c r="Q134" i="5"/>
  <c r="I134" i="5" s="1"/>
  <c r="O135" i="5"/>
  <c r="R134" i="5"/>
  <c r="O134" i="5" s="1"/>
  <c r="Q105" i="5"/>
  <c r="I105" i="5" s="1"/>
  <c r="Q88" i="5"/>
  <c r="I88" i="5" s="1"/>
  <c r="O79" i="5"/>
  <c r="R78" i="5" s="1"/>
  <c r="O78" i="5" s="1"/>
  <c r="Q29" i="5"/>
  <c r="I29" i="5" s="1"/>
  <c r="R29" i="5"/>
  <c r="O29" i="5" s="1"/>
  <c r="Q8" i="5"/>
  <c r="I8" i="5" s="1"/>
  <c r="Q113" i="6"/>
  <c r="I113" i="6" s="1"/>
  <c r="O114" i="6"/>
  <c r="R113" i="6" s="1"/>
  <c r="O113" i="6" s="1"/>
  <c r="R8" i="9"/>
  <c r="O8" i="9" s="1"/>
  <c r="Q8" i="10"/>
  <c r="I8" i="10" s="1"/>
  <c r="O9" i="10"/>
  <c r="R8" i="10" s="1"/>
  <c r="O8" i="10" s="1"/>
  <c r="R186" i="12"/>
  <c r="O186" i="12" s="1"/>
  <c r="R46" i="13"/>
  <c r="O46" i="13" s="1"/>
  <c r="Q158" i="13"/>
  <c r="I158" i="13" s="1"/>
  <c r="O159" i="13"/>
  <c r="R158" i="13" s="1"/>
  <c r="O158" i="13" s="1"/>
  <c r="R8" i="3"/>
  <c r="O8" i="3" s="1"/>
  <c r="O2" i="3" s="1"/>
  <c r="D13" i="1" s="1"/>
  <c r="D12" i="1" s="1"/>
  <c r="Q8" i="4"/>
  <c r="I8" i="4" s="1"/>
  <c r="I3" i="4" s="1"/>
  <c r="C15" i="1" s="1"/>
  <c r="R92" i="6"/>
  <c r="O92" i="6" s="1"/>
  <c r="Q25" i="7"/>
  <c r="I25" i="7" s="1"/>
  <c r="O54" i="7"/>
  <c r="Q30" i="10"/>
  <c r="I30" i="10" s="1"/>
  <c r="O31" i="10"/>
  <c r="R30" i="10" s="1"/>
  <c r="O30" i="10" s="1"/>
  <c r="R13" i="11"/>
  <c r="O13" i="11" s="1"/>
  <c r="R8" i="12"/>
  <c r="O8" i="12" s="1"/>
  <c r="R141" i="12"/>
  <c r="O141" i="12" s="1"/>
  <c r="R282" i="12"/>
  <c r="O282" i="12" s="1"/>
  <c r="R8" i="4"/>
  <c r="O8" i="4" s="1"/>
  <c r="O2" i="4" s="1"/>
  <c r="D15" i="1" s="1"/>
  <c r="D14" i="1" s="1"/>
  <c r="R58" i="7"/>
  <c r="O58" i="7" s="1"/>
  <c r="O9" i="14"/>
  <c r="R8" i="14" s="1"/>
  <c r="O8" i="14" s="1"/>
  <c r="O2" i="14" s="1"/>
  <c r="D35" i="1" s="1"/>
  <c r="D34" i="1" s="1"/>
  <c r="Q8" i="14"/>
  <c r="I8" i="14" s="1"/>
  <c r="I3" i="14" s="1"/>
  <c r="C35" i="1" s="1"/>
  <c r="Q8" i="15"/>
  <c r="I8" i="15" s="1"/>
  <c r="I3" i="15" s="1"/>
  <c r="C37" i="1" s="1"/>
  <c r="O13" i="15"/>
  <c r="R8" i="15" s="1"/>
  <c r="O8" i="15" s="1"/>
  <c r="O2" i="15" s="1"/>
  <c r="D37" i="1" s="1"/>
  <c r="D36" i="1" s="1"/>
  <c r="R25" i="7"/>
  <c r="O25" i="7" s="1"/>
  <c r="O17" i="12"/>
  <c r="Q8" i="12"/>
  <c r="I8" i="12" s="1"/>
  <c r="Q227" i="12"/>
  <c r="I227" i="12" s="1"/>
  <c r="R33" i="13"/>
  <c r="O33" i="13" s="1"/>
  <c r="Q131" i="6"/>
  <c r="I131" i="6" s="1"/>
  <c r="O136" i="6"/>
  <c r="Q8" i="2"/>
  <c r="I8" i="2" s="1"/>
  <c r="I3" i="2" s="1"/>
  <c r="C11" i="1" s="1"/>
  <c r="R105" i="5"/>
  <c r="O105" i="5" s="1"/>
  <c r="Q13" i="6"/>
  <c r="I13" i="6" s="1"/>
  <c r="Q48" i="8"/>
  <c r="I48" i="8" s="1"/>
  <c r="O49" i="8"/>
  <c r="R48" i="8" s="1"/>
  <c r="O48" i="8" s="1"/>
  <c r="Q8" i="13"/>
  <c r="I8" i="13" s="1"/>
  <c r="R8" i="2"/>
  <c r="O8" i="2" s="1"/>
  <c r="O2" i="2" s="1"/>
  <c r="D11" i="1" s="1"/>
  <c r="D10" i="1" s="1"/>
  <c r="R13" i="6"/>
  <c r="O13" i="6" s="1"/>
  <c r="Q184" i="6"/>
  <c r="I184" i="6" s="1"/>
  <c r="O185" i="6"/>
  <c r="R184" i="6" s="1"/>
  <c r="O184" i="6" s="1"/>
  <c r="R8" i="13"/>
  <c r="O8" i="13" s="1"/>
  <c r="Q33" i="13"/>
  <c r="I33" i="13" s="1"/>
  <c r="O42" i="13"/>
  <c r="Q8" i="3"/>
  <c r="I8" i="3" s="1"/>
  <c r="I3" i="3" s="1"/>
  <c r="C13" i="1" s="1"/>
  <c r="R88" i="5"/>
  <c r="O88" i="5" s="1"/>
  <c r="R131" i="6"/>
  <c r="O131" i="6" s="1"/>
  <c r="Q48" i="10"/>
  <c r="I48" i="10" s="1"/>
  <c r="Q94" i="10"/>
  <c r="I94" i="10" s="1"/>
  <c r="O95" i="10"/>
  <c r="R94" i="10" s="1"/>
  <c r="O94" i="10" s="1"/>
  <c r="Q79" i="6"/>
  <c r="I79" i="6" s="1"/>
  <c r="Q83" i="7"/>
  <c r="I83" i="7" s="1"/>
  <c r="Q43" i="8"/>
  <c r="I43" i="8" s="1"/>
  <c r="I3" i="8" s="1"/>
  <c r="C23" i="1" s="1"/>
  <c r="Q8" i="9"/>
  <c r="I8" i="9" s="1"/>
  <c r="I3" i="9" s="1"/>
  <c r="C25" i="1" s="1"/>
  <c r="Q75" i="12"/>
  <c r="I75" i="12" s="1"/>
  <c r="Q282" i="12"/>
  <c r="I282" i="12" s="1"/>
  <c r="Q100" i="13"/>
  <c r="I100" i="13" s="1"/>
  <c r="Q129" i="13"/>
  <c r="I129" i="13" s="1"/>
  <c r="O17" i="5"/>
  <c r="R8" i="5" s="1"/>
  <c r="O8" i="5" s="1"/>
  <c r="R120" i="12"/>
  <c r="O120" i="12" s="1"/>
  <c r="R227" i="12"/>
  <c r="O227" i="12" s="1"/>
  <c r="O67" i="6"/>
  <c r="R62" i="6" s="1"/>
  <c r="O62" i="6" s="1"/>
  <c r="Q58" i="7"/>
  <c r="I58" i="7" s="1"/>
  <c r="Q13" i="11"/>
  <c r="I13" i="11" s="1"/>
  <c r="I3" i="11" s="1"/>
  <c r="C29" i="1" s="1"/>
  <c r="Q57" i="12"/>
  <c r="I57" i="12" s="1"/>
  <c r="Q186" i="12"/>
  <c r="I186" i="12" s="1"/>
  <c r="R100" i="13"/>
  <c r="O100" i="13" s="1"/>
  <c r="Q118" i="6"/>
  <c r="I118" i="6" s="1"/>
  <c r="O22" i="8"/>
  <c r="R17" i="8" s="1"/>
  <c r="O17" i="8" s="1"/>
  <c r="Q141" i="12"/>
  <c r="I141" i="12" s="1"/>
  <c r="Q46" i="13"/>
  <c r="I46" i="13" s="1"/>
  <c r="Q268" i="12"/>
  <c r="I268" i="12" s="1"/>
  <c r="O2" i="11" l="1"/>
  <c r="D29" i="1" s="1"/>
  <c r="D28" i="1" s="1"/>
  <c r="O2" i="9"/>
  <c r="D25" i="1" s="1"/>
  <c r="D24" i="1" s="1"/>
  <c r="O2" i="8"/>
  <c r="D23" i="1" s="1"/>
  <c r="D22" i="1" s="1"/>
  <c r="O2" i="7"/>
  <c r="D21" i="1" s="1"/>
  <c r="D20" i="1" s="1"/>
  <c r="I3" i="7"/>
  <c r="C21" i="1" s="1"/>
  <c r="C20" i="1" s="1"/>
  <c r="I3" i="6"/>
  <c r="C19" i="1" s="1"/>
  <c r="C18" i="1" s="1"/>
  <c r="O2" i="6"/>
  <c r="D19" i="1" s="1"/>
  <c r="D18" i="1" s="1"/>
  <c r="I3" i="5"/>
  <c r="C17" i="1" s="1"/>
  <c r="C16" i="1" s="1"/>
  <c r="O2" i="5"/>
  <c r="D17" i="1" s="1"/>
  <c r="D16" i="1" s="1"/>
  <c r="C28" i="1"/>
  <c r="C22" i="1"/>
  <c r="O2" i="13"/>
  <c r="D33" i="1" s="1"/>
  <c r="D32" i="1" s="1"/>
  <c r="E37" i="1"/>
  <c r="E36" i="1" s="1"/>
  <c r="C36" i="1"/>
  <c r="O2" i="12"/>
  <c r="D31" i="1" s="1"/>
  <c r="D30" i="1" s="1"/>
  <c r="C14" i="1"/>
  <c r="E15" i="1"/>
  <c r="E14" i="1" s="1"/>
  <c r="I3" i="10"/>
  <c r="C27" i="1" s="1"/>
  <c r="E35" i="1"/>
  <c r="E34" i="1" s="1"/>
  <c r="C34" i="1"/>
  <c r="I3" i="12"/>
  <c r="C31" i="1" s="1"/>
  <c r="C24" i="1"/>
  <c r="E11" i="1"/>
  <c r="E10" i="1" s="1"/>
  <c r="C10" i="1"/>
  <c r="C12" i="1"/>
  <c r="E13" i="1"/>
  <c r="E12" i="1" s="1"/>
  <c r="I3" i="13"/>
  <c r="C33" i="1" s="1"/>
  <c r="O2" i="10"/>
  <c r="D27" i="1" s="1"/>
  <c r="D26" i="1" s="1"/>
  <c r="E29" i="1" l="1"/>
  <c r="E28" i="1" s="1"/>
  <c r="E25" i="1"/>
  <c r="E24" i="1" s="1"/>
  <c r="E23" i="1"/>
  <c r="E22" i="1" s="1"/>
  <c r="E21" i="1"/>
  <c r="E20" i="1" s="1"/>
  <c r="E19" i="1"/>
  <c r="E18" i="1" s="1"/>
  <c r="E17" i="1"/>
  <c r="E16" i="1" s="1"/>
  <c r="E27" i="1"/>
  <c r="E26" i="1" s="1"/>
  <c r="C26" i="1"/>
  <c r="C32" i="1"/>
  <c r="E33" i="1"/>
  <c r="E32" i="1" s="1"/>
  <c r="E31" i="1"/>
  <c r="E30" i="1" s="1"/>
  <c r="C30" i="1"/>
  <c r="C6" i="1" l="1"/>
  <c r="C7" i="1"/>
</calcChain>
</file>

<file path=xl/sharedStrings.xml><?xml version="1.0" encoding="utf-8"?>
<sst xmlns="http://schemas.openxmlformats.org/spreadsheetml/2006/main" count="6088" uniqueCount="1002">
  <si>
    <t>Aspe</t>
  </si>
  <si>
    <t>Rekapitulace ceny</t>
  </si>
  <si>
    <t>Stavba: TUDU 1501-18 - Zřízení bezbariérového přístupu na nástupišti Pardubice - Pardubičky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</si>
  <si>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</si>
  <si>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</si>
  <si>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</si>
  <si>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</si>
  <si>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</si>
  <si>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</si>
  <si>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</si>
  <si>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</si>
  <si>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ASPESZDC</t>
  </si>
  <si>
    <t>S</t>
  </si>
  <si>
    <t>Soupis prací objektu</t>
  </si>
  <si>
    <t xml:space="preserve">Stavba: </t>
  </si>
  <si>
    <t>TUDU 1501-18</t>
  </si>
  <si>
    <t>Zřízení bezbariérového přístupu na nástupišti Pardubice - Pardubičky</t>
  </si>
  <si>
    <t>O</t>
  </si>
  <si>
    <t>Rozpočet:</t>
  </si>
  <si>
    <t>0,00</t>
  </si>
  <si>
    <t>15,00</t>
  </si>
  <si>
    <t>21,00</t>
  </si>
  <si>
    <t>3</t>
  </si>
  <si>
    <t>2</t>
  </si>
  <si>
    <t>SO 01-77-01</t>
  </si>
  <si>
    <t>ZAST Pardubičky, doplnění orientačního systému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</si>
  <si>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</si>
  <si>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</si>
  <si>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</si>
  <si>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</si>
  <si>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</si>
  <si>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</si>
  <si>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</si>
  <si>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</si>
  <si>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</si>
  <si>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</si>
  <si>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</si>
  <si>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</si>
  <si>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</si>
  <si>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</si>
  <si>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</si>
  <si>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</si>
  <si>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</si>
  <si>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</si>
  <si>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</si>
  <si>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>Zatřídění monitoring</t>
  </si>
  <si>
    <t>Úroveň 1</t>
  </si>
  <si>
    <t>Úroveň 2</t>
  </si>
  <si>
    <t>Úroveň 3</t>
  </si>
  <si>
    <t>12</t>
  </si>
  <si>
    <t>13</t>
  </si>
  <si>
    <t>14</t>
  </si>
  <si>
    <t xml:space="preserve"> SO 01-77-01</t>
  </si>
  <si>
    <t>SD</t>
  </si>
  <si>
    <t>Ostatní konstrukce a práce</t>
  </si>
  <si>
    <t>P</t>
  </si>
  <si>
    <t>923792R</t>
  </si>
  <si>
    <t/>
  </si>
  <si>
    <t>HMATOVÉ ŠTÍTKY NA ZÁBRADLÍ</t>
  </si>
  <si>
    <t>KUS</t>
  </si>
  <si>
    <t>2022_OTSKP</t>
  </si>
  <si>
    <t>PP</t>
  </si>
  <si>
    <t>VV</t>
  </si>
  <si>
    <t>Hmatné štítky v Braillově písmu s číslem koleje 
štítky umístěné na pravém madle zábradlí u výstupu z podchodu na nástupiště 
1=1,000 [A]</t>
  </si>
  <si>
    <t>TS</t>
  </si>
  <si>
    <t>1. Položka obsahuje:  – dodávku a montáž prvku v příslušném provedení na sloupek, popř. jinou podpůrnou konstrukci včetně kotvícího, upevňovacího a pomocného materiálu (vč. vzpěr mezi stojkami)  – protikorozní úpravu, není-li tato provedena již z výroby nebo daná vlastnostmi použitého materiálu  – nereflexní fólie:  – nosnou konstrukci a kotvící systém 2. Způsob měření: Udává se počet kusů kompletní konstrukce nebo práce.</t>
  </si>
  <si>
    <t>923721</t>
  </si>
  <si>
    <t>TABULE "PRŮCHOD PRO PĚŠÍ ZAKÁZÁN!" (NA OCELOVÉM SLOUPKU)</t>
  </si>
  <si>
    <t>M2</t>
  </si>
  <si>
    <t>Tabulka s piktogramem 240x240 mm 
umístění na zábradlí, včetně ukotvení na zábradlí 
zákazový pitogram - Průchod pro pěší zakázán 
0,24*0,24=0,058 [A]</t>
  </si>
  <si>
    <t>1. Položka obsahuje: 
 – dodávku a montáž návěsti v příslušném provedení na sloupek, popř. jinou podpůrnou konstrukci včetně upevňovacího a pomocného materiálu 
 – protikorozní úpravu, není-li tato provedena již z výroby nebo daná vlastnostmi použitého materiálu 
 – odrazky nebo retroreflexní fólie 
2. Položka neobsahuje: 
 – nosnou konstrukci, např. sloupek, konzolu apod. včetně základu a zemních prácí 
3. Způsob měření: 
Udává se počet kusů kompletní konstrukce nebo práce.</t>
  </si>
  <si>
    <t>923711</t>
  </si>
  <si>
    <t>TABULE "NÁZEV STANICE" (NA OCELOVÝCH SLOUPCÍCH)</t>
  </si>
  <si>
    <t>Tabule 960x440 mm 
0,96*0,44=0,422 [A]</t>
  </si>
  <si>
    <t>923794R</t>
  </si>
  <si>
    <t>HLASOVÝ MAJÁČEK PRO NEVIDOMÉ</t>
  </si>
  <si>
    <t>Orientační hlasový majáček 
umístění na zastřešení podchodu 
1=1,000 [A]</t>
  </si>
  <si>
    <t>1. Položka obsahuje:  – veškerý spojovací materiál vč. připojovacího vedení  – technický popis viz. projektová dokumentace  – dodávka a montáž na místo určení 2. Položka neobsahuje:  X 3. Způsob měření: Udává se počet kusů kompletní konstrukce nebo práce</t>
  </si>
  <si>
    <t>923881R</t>
  </si>
  <si>
    <t>NOSNÁ KONSTRUKCE POD STROP</t>
  </si>
  <si>
    <t>Tabule  s názvem zastávky - vlastní konstrukce zavěšená na podélníku zastřešení 
1=1,000 [A]</t>
  </si>
  <si>
    <t>1. Položka obsahuje:  – dodání a osazení nosné konstrukce v příslušném provedení včetně vyvrtání otvorů do nosné konstrukce, vyrovnání podkladů a dalších souvisejících prací  – protikorozní úpravu, není-li tato provedena již z výroby nebo daná vlastnostmi použitého materiálu 2. Položka neobsahuje:  X 3. Způsob měření: Udává se počet kusů kompletní konstrukce nebo práce.</t>
  </si>
  <si>
    <t>PS 01-02-51</t>
  </si>
  <si>
    <t>ZAST Pardubičky, přeložky sdělovacích kabelů</t>
  </si>
  <si>
    <t xml:space="preserve"> PS 01-02-51</t>
  </si>
  <si>
    <t>D2</t>
  </si>
  <si>
    <t>2944</t>
  </si>
  <si>
    <t>OSTAT POŽADAVKY - DOKUMENTACE SKUTEČ PROVEDENÍ V DIGIT FORMĚ</t>
  </si>
  <si>
    <t>KPL</t>
  </si>
  <si>
    <t>[bez vazby na CS]</t>
  </si>
  <si>
    <t>29111</t>
  </si>
  <si>
    <t>OSTATNÍ POŽADAVKY - GEODETICKÉ ZAMĚŘENÍ - DÉLKOVÉ</t>
  </si>
  <si>
    <t>HM</t>
  </si>
  <si>
    <t>29611</t>
  </si>
  <si>
    <t>OSTATNÍ POŽADAVKY - ODBORNÝ DOZOR</t>
  </si>
  <si>
    <t>HOD</t>
  </si>
  <si>
    <t>2940S</t>
  </si>
  <si>
    <t>OSTATNÍ POŽADAVKY - VYPRACOVÁNÍ DOKUMENTACE (OPRAVA KABELOVÉ KNIHY)</t>
  </si>
  <si>
    <t>14173</t>
  </si>
  <si>
    <t>PROTLAČOVÁNÍ POTRUBÍ Z PLAST HMOT DN DO 200MM</t>
  </si>
  <si>
    <t>M</t>
  </si>
  <si>
    <t>R15240</t>
  </si>
  <si>
    <t>POPLATKY ZA LIKVIDACŮ ODPADŮ NEKONTAMINOVANÝCH - 20 03 99  ODPAD PODOBNÝ KOMUNÁLNÍMU ODPADU, VČETNĚ DOPRAVY</t>
  </si>
  <si>
    <t>T</t>
  </si>
  <si>
    <t>POPLATKY ZA LIKVIDACŮ ODPADŮ NEKONTAMINOVANÝCH - 20 03 99  ODPAD PODOBNÝ KOMUNÁLNÍMU ODPADU</t>
  </si>
  <si>
    <t>7</t>
  </si>
  <si>
    <t>R15621</t>
  </si>
  <si>
    <t>POPLATKY ZA LIKVIDACŮ ODPADŮ NEBEZPEČNÝCH - KABELY S PLASTOVOU IZOLACÍ, VČETNĚ DOPRAVY</t>
  </si>
  <si>
    <t>POPLATKY ZA LIKVIDACŮ ODPADŮ NEBEZPEČNÝCH - KABELY S PLASTOVOU IZOLACÍ</t>
  </si>
  <si>
    <t>8</t>
  </si>
  <si>
    <t>R005</t>
  </si>
  <si>
    <t>DOPRAVA ODPADŮ K LIKVIDACI</t>
  </si>
  <si>
    <t>tkm</t>
  </si>
  <si>
    <t>17411</t>
  </si>
  <si>
    <t>ZÁSYP JAM A RÝH ZEMINOU SE ZHUTNĚNÍM</t>
  </si>
  <si>
    <t>M3</t>
  </si>
  <si>
    <t>17581</t>
  </si>
  <si>
    <t>OBSYP POTRUBÍ A OBJEKTŮ Z NAKUPOVANÝCH MATERIÁLŮ</t>
  </si>
  <si>
    <t>18090</t>
  </si>
  <si>
    <t>VŠEOBECNÉ ÚPRAVY OSTATNÍCH PLOCH</t>
  </si>
  <si>
    <t>18232</t>
  </si>
  <si>
    <t>ROZPROSTŘENÍ ORNICE V ROVINĚ V TL DO 0,15M</t>
  </si>
  <si>
    <t>18241</t>
  </si>
  <si>
    <t>ZALOŽENÍ TRÁVNÍKU RUČNÍM VÝSEVEM</t>
  </si>
  <si>
    <t>701003</t>
  </si>
  <si>
    <t>BETONOVÝ OZNAČNÍK</t>
  </si>
  <si>
    <t>15</t>
  </si>
  <si>
    <t>701005</t>
  </si>
  <si>
    <t>VYHLEDÁVACÍ MARKER ZEMNÍ S MOŽNOSTÍ ZÁPISU</t>
  </si>
  <si>
    <t>16</t>
  </si>
  <si>
    <t>702111</t>
  </si>
  <si>
    <t>KABELOVÝ ŽLAB ZEMNÍ VČETNĚ KRYTU SVĚTLÉ ŠÍŘKY DO 120 MM</t>
  </si>
  <si>
    <t>17</t>
  </si>
  <si>
    <t>702312</t>
  </si>
  <si>
    <t>ZAKRYTÍ KABELŮ VÝSTRAŽNOU FÓLIÍ ŠÍŘKY PŘES 20 DO 40 CM</t>
  </si>
  <si>
    <t>18</t>
  </si>
  <si>
    <t>702411</t>
  </si>
  <si>
    <t>KABELOVÝ PROSTUP DO OBJEKTU PŘES ZÁKLAD ZDĚNÝ SVĚTLÉ ŠÍŘKY DO 100 MM</t>
  </si>
  <si>
    <t>19</t>
  </si>
  <si>
    <t>702620</t>
  </si>
  <si>
    <t>ODKRYTÍ A ZAKRYTÍ KABELŮ KRYTÝCH FÓLIÍ, PÁSEM NEBO DESKOU</t>
  </si>
  <si>
    <t>20</t>
  </si>
  <si>
    <t>702901</t>
  </si>
  <si>
    <t>ZASYPÁNÍ KABELOVÉHO ŽLABU VRSTVOU Z PŘESÁTÉHO PÍSKU ČI VÝKOPKU SVĚTLÉ ŠÍŘKY DO 120 MM</t>
  </si>
  <si>
    <t>21</t>
  </si>
  <si>
    <t>703512</t>
  </si>
  <si>
    <t>ELEKTROINSTALAČNÍ LIŠTA ŠÍŘKY PŘES 30 DO 60 MM</t>
  </si>
  <si>
    <t>22</t>
  </si>
  <si>
    <t>703742</t>
  </si>
  <si>
    <t>KABELOVÁ PŘÍCHYTKA VN VČETNĚ UPEVNĚNÍ A PŘÍSLUŠENSTVÍ PRO ROZSAH UPNUTÍ OD 26 DO 50 MM</t>
  </si>
  <si>
    <t>23</t>
  </si>
  <si>
    <t>703762</t>
  </si>
  <si>
    <t>KABELOVÁ UCPÁVKA VODĚ ODOLNÁ PRO VNITŘNÍ PRŮMĚR OTVORU 65 - 110MM</t>
  </si>
  <si>
    <t>24</t>
  </si>
  <si>
    <t>709210</t>
  </si>
  <si>
    <t>KŘIŽOVATKA KABELOVÝCH VEDENÍ SE STÁVAJÍCÍ INŽENÝRSKOU SÍTÍ (KABELEM, POTRUBÍM APOD.)</t>
  </si>
  <si>
    <t>25</t>
  </si>
  <si>
    <t>13283R</t>
  </si>
  <si>
    <t>HLOUBENÍ RÝH ŠÍŘ DO 2M PAŽ I NEPAŽ TŘ. II - OPATRNÝ VÝKOP</t>
  </si>
  <si>
    <t>26</t>
  </si>
  <si>
    <t>75I322</t>
  </si>
  <si>
    <t>KABEL ZEMNÍ DVOUPLÁŠŤOVÝ S PANCÍŘEM PRŮMĚRU ŽÍLY 0,8 MM DO 25XN</t>
  </si>
  <si>
    <t>KMČTYŘKA</t>
  </si>
  <si>
    <t>27</t>
  </si>
  <si>
    <t>75I32X</t>
  </si>
  <si>
    <t>KABEL ZEMNÍ DVOUPLÁŠŤOVÝ S PANCÍŘEM PRŮMĚRU ŽÍLY 0,8 MM - MONTÁŽ</t>
  </si>
  <si>
    <t>28</t>
  </si>
  <si>
    <t>75I911</t>
  </si>
  <si>
    <t>OPTOTRUBKA HDPE PRŮMĚRU DO 40 MM</t>
  </si>
  <si>
    <t>29</t>
  </si>
  <si>
    <t>75I91X</t>
  </si>
  <si>
    <t>OPTOTRUBKA HDPE - MONTÁŽ</t>
  </si>
  <si>
    <t>30</t>
  </si>
  <si>
    <t>75I961</t>
  </si>
  <si>
    <t>OPTOTRUBKA - HERMETIZACE ÚSEKU DO 2000 M</t>
  </si>
  <si>
    <t>ÚSEK</t>
  </si>
  <si>
    <t>31</t>
  </si>
  <si>
    <t>75I962</t>
  </si>
  <si>
    <t>OPTOTRUBKA - KALIBRACE</t>
  </si>
  <si>
    <t>32</t>
  </si>
  <si>
    <t>75IA11</t>
  </si>
  <si>
    <t>OPTOTRUBKOVÁ SPOJKA  PRŮMĚRU DO 40 MM</t>
  </si>
  <si>
    <t>33</t>
  </si>
  <si>
    <t>75IA1X</t>
  </si>
  <si>
    <t>OPTOTRUBKOVÁ SPOJKA  - MONTÁŽ</t>
  </si>
  <si>
    <t>34</t>
  </si>
  <si>
    <t>75IH23</t>
  </si>
  <si>
    <t>UKONČENÍ KABELU CELOPLASTOVÝHO S PANCÍŘEM DO 200 ŽIL</t>
  </si>
  <si>
    <t>35</t>
  </si>
  <si>
    <t>75IH32</t>
  </si>
  <si>
    <t>UKONČENÍ KABELU FORMA KABELOVÁ DÉLKY DO 0,5 M DO 25XN</t>
  </si>
  <si>
    <t>36</t>
  </si>
  <si>
    <t>75IH91</t>
  </si>
  <si>
    <t>UKONČENÍ KABELU ŠTÍTEK KABELOVÝ - DODÁVKA</t>
  </si>
  <si>
    <t>37</t>
  </si>
  <si>
    <t>75IH9X</t>
  </si>
  <si>
    <t>UKONČENÍ KABELU ŠTÍTEK KABELOVÝ - MONTÁŽ</t>
  </si>
  <si>
    <t>38</t>
  </si>
  <si>
    <t>75II21</t>
  </si>
  <si>
    <t>SPOJKA PRO CELOPLASTOVÉ KABELY S PANCÍŘEM DO 100 ŽIL</t>
  </si>
  <si>
    <t>39</t>
  </si>
  <si>
    <t>75II2X</t>
  </si>
  <si>
    <t>SPOJKA PRO CELOPLASTOVÉ KABELY S PANCÍŘEM - MONTÁŽ</t>
  </si>
  <si>
    <t>40</t>
  </si>
  <si>
    <t>75II62</t>
  </si>
  <si>
    <t>SPOJKA - ODBOČOVACÍ SOUPRAVA STŘEDNÍ</t>
  </si>
  <si>
    <t>41</t>
  </si>
  <si>
    <t>75II6X</t>
  </si>
  <si>
    <t>SPOJKA - ODBOČOVACÍ SOUPRAVA - MONTÁŽ</t>
  </si>
  <si>
    <t>42</t>
  </si>
  <si>
    <t>75IJ12</t>
  </si>
  <si>
    <t>MĚŘENÍ JEDNOSMĚRNÉ NA SDĚLOVACÍM KABELU</t>
  </si>
  <si>
    <t>43</t>
  </si>
  <si>
    <t>75IJ13</t>
  </si>
  <si>
    <t>MĚŘENÍ ÚTLUMU PŘESLECHU NA BLÍZKÉM KONCI NA MÍSTNÍM SDĚL. KABELU ZA 1 ČTYŘKU XN A 1 MĚŘENÝ ÚSEK</t>
  </si>
  <si>
    <t>44</t>
  </si>
  <si>
    <t>75IJ15</t>
  </si>
  <si>
    <t>MĚŘENÍ A VYROVNÁNÍ KAPACITNÍCH NEROVNOVÁH NA MÍSTNÍM SDĚLOVACÍM KABELU, KABEL DO 4 KM DÉLKY, 1 ČTYŘKA</t>
  </si>
  <si>
    <t>PS 01-02-52</t>
  </si>
  <si>
    <t>ZAST Pardubičky, přeložky sdělovacích kabelů ČD Telematika</t>
  </si>
  <si>
    <t xml:space="preserve"> PS 01-02-52</t>
  </si>
  <si>
    <t>S2940</t>
  </si>
  <si>
    <t>75I813</t>
  </si>
  <si>
    <t>KABEL OPTICKÝ SINGLEMODE DO 72 VLÁKEN</t>
  </si>
  <si>
    <t>KMVLÁKNO</t>
  </si>
  <si>
    <t>75I81X</t>
  </si>
  <si>
    <t>KABEL OPTICKÝ SINGLEMODE - MONTÁŽ</t>
  </si>
  <si>
    <t>75I81Y</t>
  </si>
  <si>
    <t>KABEL OPTICKÝ SINGLEMODE - DEMONTÁŽ</t>
  </si>
  <si>
    <t>75IA71</t>
  </si>
  <si>
    <t>OPTOTRUBKOVÁ PRŮCHODKA PRŮMĚRU DO 40 MM</t>
  </si>
  <si>
    <t>75IA7X</t>
  </si>
  <si>
    <t>OPTOTRUBKOVÁ PRŮCHODKA - MONTÁŽ</t>
  </si>
  <si>
    <t>75IA7Y</t>
  </si>
  <si>
    <t>OPTOTRUBKOVÁ PRŮCHODKA - DEMONTÁŽ</t>
  </si>
  <si>
    <t>75II71</t>
  </si>
  <si>
    <t>SPOJKA OPTICKÁ DO 72 VLÁKEN</t>
  </si>
  <si>
    <t>75II7X</t>
  </si>
  <si>
    <t>SPOJKA OPTICKÁ - MONTÁŽ</t>
  </si>
  <si>
    <t>75II7Y</t>
  </si>
  <si>
    <t>SPOJKA OPTICKÁ - DEMONTÁŽ</t>
  </si>
  <si>
    <t>75IK11</t>
  </si>
  <si>
    <t>MĚŘENÍ STÁVAJÍCÍHO OPTICKÉHO KABELU</t>
  </si>
  <si>
    <t>VLÁKNO</t>
  </si>
  <si>
    <t>75IK21</t>
  </si>
  <si>
    <t>MĚŘENÍ KOMPLEXNÍ OPTICKÉHO KABELU</t>
  </si>
  <si>
    <t>SO 01-12-01</t>
  </si>
  <si>
    <t>ZAST Pardubičky, přizpůsobení nástupiště</t>
  </si>
  <si>
    <t xml:space="preserve"> SO 01-12-01</t>
  </si>
  <si>
    <t>Všeobecné konstrukce a práce</t>
  </si>
  <si>
    <t>59</t>
  </si>
  <si>
    <t>R015111</t>
  </si>
  <si>
    <t>POPLATKY ZA LIKVIDACI ODPADŮ NEKONTAMINOVANÝCH - 17 05 04  VYTĚŽENÉ ZEMINY A HORNINY -  I. TŘÍDA TĚŽITELNOSTI</t>
  </si>
  <si>
    <t>Oddrnování tl. 0,15m 
((4,803*10,705)+(2,222*6,974))*0,15*1,8=18,066 [A] 
Zemní práce - odtěžení podkladní vrstvy pod stávající dlažbou tl .0,24m plocha x tloušťka 
82*0,24*1,8=35,424 [B] 
Celkem: A+B=53,490 [C]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</si>
  <si>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541/2020 Sb., o nakládání s odpady, v platném znění.</t>
  </si>
  <si>
    <t>60</t>
  </si>
  <si>
    <t>R015112</t>
  </si>
  <si>
    <t>POPLATKY ZA LIKVIDACI ODPADŮ NEKONTAMINOVANÝCH - 17 05 04  VYTĚŽENÉ ZEMINY A HORNINY -  II. TŘÍDA TĚŽITELNOSTI</t>
  </si>
  <si>
    <t>Odtěžení zemního tělesa - nástupiště, odvodňovací objekty 
(zemina pod starým přístřeškem)+(zemina pod novým přístřeškem)+(rušené nástupiště)+odvodňovací objekt 
((2,479*10,705)+(4,369*6,974)+((13,8*0,7)/2)+(2*4*1,5))*1,95=143,982 [A] 
Svodné potrubí DN200 - výkop rýhy hloubka*šířka*délka 
0,7*0,6*60,06*1,95=49,189 [B] 
Výkop zeminy z mezideponie pro zásyp svodného potrubí  
0,6*0,6*60,06*1,95=42,162 [C] 
Celkem: A+B-C=151,009 [D]</t>
  </si>
  <si>
    <t>61</t>
  </si>
  <si>
    <t>R015140</t>
  </si>
  <si>
    <t>POPLATKY ZA LIKVIDACI ODPADŮ NEKONTAMINOVANÝCH - 17 01 01  BETON Z DEMOLIC OBJEKTŮ, ZÁKLADŮ TV</t>
  </si>
  <si>
    <t>Demontáž nástupištních konzolových desek KS - 230(U) 
Trvalé snesení, převezme ST Pardubice 
2,3*0,095*1*4*2,2=1,923 [A] 
Snesení stávající dlažby na nástupišti (zámková typ "íčko") 116m2 
50 % do odpadu 
116*0,5*0,06*2,2=7,656 [B] 
Odstranění betonové chodníkové obruby vč. betonového základu SO 01-12-02 
šířka obrubníku 0,08m, výška pravděp. 0,25m 
0,08*0,25*72*2,2=3,168 [C] 
Odstranění zábradlí s horizontální výplní SO 01-12-02 
včetně základových betonových patek 0,3x0,3x0,6 29ks 
0,3*0,3*0,6*29*2,2=3,445 [D] 
Odstranění nástupištního přístřešku SO 01-12-02 
Betonové základy - odhad (6*(0,4*0,4*0,8))*2400=1843,2kg 
1,8432=1,843 [E] 
Celkem: A+B+C+D+E=18,035 [F]</t>
  </si>
  <si>
    <t>63</t>
  </si>
  <si>
    <t>R015180</t>
  </si>
  <si>
    <t>POPLATKY ZA LIKVIDACI ODPADŮ NEKONTAMINOVANÝCH - 17 02 02  SKLO Z INTERIÉRŮ REKONSTRUOVANÝCH OBJEKTŮ</t>
  </si>
  <si>
    <t>"Odstranění nástupištního přístřešku SO 01-12-01  
Výplň - sklo - odhad 200kg  
0,2=0,200 [A]</t>
  </si>
  <si>
    <t>64</t>
  </si>
  <si>
    <t>R015190</t>
  </si>
  <si>
    <t>POPLATKY ZA LIKVIDACI ODPADŮ NEKONTAMINOVANÝCH - 17 02 03  PLASTY Z INTERIÉRŮ REKONSTRUOVANÝCH OBJEKTŮ</t>
  </si>
  <si>
    <t>"Odstranění nástupištního přístřešku SO 01-12-01  
Plast - odhad 70kg  
0,07=0,070 [A]</t>
  </si>
  <si>
    <t>Zemní práce</t>
  </si>
  <si>
    <t>11130R</t>
  </si>
  <si>
    <t>SEJMUTÍ DRNU</t>
  </si>
  <si>
    <t>Oddrnování tl. 0,15m kolmá vzdálenost*délka ve- směru koleje 
(4,803*10,705)+(2,222*6,974)=66,912 [A]</t>
  </si>
  <si>
    <t>Bez dopravy</t>
  </si>
  <si>
    <t>12383A</t>
  </si>
  <si>
    <t>ODKOP PRO SPOD STAVBU SILNIC A ŽELEZNIC TŘ. II - BEZ DOPRAVY</t>
  </si>
  <si>
    <t>Odtěžení zemního tělesa - nástupiště, odvodňovací objekty 
(zemina pod starým přístřeškem)+(zemina pod novým přístřeškem)+(rušené nástupiště)+odvodňovací objekt 
(2,479*10,705)+(4,369*6,974)+((13,8*0,7)/2)+(2*4*1,5)=73,837 [A]</t>
  </si>
  <si>
    <t>položka zahrnuje: 
-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</si>
  <si>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Zásyp kamenivem svodného potrubí vykopanou zeminou hloubka*šířka*délka 
0,6*0,6*60,06=21,622 [A]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</si>
  <si>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 
- zemina vytlačená potrubím o DN do 180mm se od kubatury obsypů neodečítá</t>
  </si>
  <si>
    <t>18120</t>
  </si>
  <si>
    <t>ÚPRAVA PLÁNĚ SE ZHUTNĚNÍM V HORNINĚ TŘ. II</t>
  </si>
  <si>
    <t>Přehutnění zemní pláně v rozsahu pochozích ploch 
130=130,000 [A]</t>
  </si>
  <si>
    <t>položka zahrnuje úpravu pláně včetně vyrovnání výškových rozdílů. Míru zhutnění určuje projekt.</t>
  </si>
  <si>
    <t>48</t>
  </si>
  <si>
    <t>11316R</t>
  </si>
  <si>
    <t>ODSTRANĚNÍ KRYTU ZPEVNĚNÝCH PLOCH ZE SILNIČNÍCH DÍLCŮ</t>
  </si>
  <si>
    <t>Demontáž nástupištních konzolových desek KS - 230(U) 
Trvalé snesení, převezme ST Pardubice 4ks 
2,3*0,095*1*4=0,874 [A]</t>
  </si>
  <si>
    <t>Položka zahrnuje manipulaci s vybouranou sutí a s vybouranými hmotami.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</si>
  <si>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50</t>
  </si>
  <si>
    <t>18220</t>
  </si>
  <si>
    <t>ROZPROSTŘENÍ ORNICE VE SVAHU</t>
  </si>
  <si>
    <t>Ohumusování tl. 0,15m a osetí ploch za nenástupní hranou 
47,3*0,15=7,095 [A]</t>
  </si>
  <si>
    <t>položka zahrnuje: 
nutné přemístění ornice z dočasných skládek vzdálených do 50m 
rozprostření ornice v předepsané tloušťce ve svahu přes 1:5</t>
  </si>
  <si>
    <t>51</t>
  </si>
  <si>
    <t>132831</t>
  </si>
  <si>
    <t>HLOUBENÍ RÝH ŠÍŘ DO 2M PAŽ I NEPAŽ TŘ. II, ODVOZ DO 1KM</t>
  </si>
  <si>
    <t>Svodné potrubí DN200 - výkop rýhy hloubka*šířka*délka 
0,7*0,6*60,06=25,452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</si>
  <si>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</si>
  <si>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52</t>
  </si>
  <si>
    <t>17481</t>
  </si>
  <si>
    <t>ZÁSYP JAM A RÝH Z NAKUPOVANÝCH MATERIÁLŮ</t>
  </si>
  <si>
    <t>Zásyp kamenivem fr. 31,5/63 - dvou odvodňovacích objektů 
(2*4*1,5)+(1*10*1,5)=27,000 [A]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</si>
  <si>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</si>
  <si>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53</t>
  </si>
  <si>
    <t>125831</t>
  </si>
  <si>
    <t>VYKOPÁVKY ZE ZEMNÍKŮ A SKLÁDEK TŘ. II, ODVOZ DO 1KM</t>
  </si>
  <si>
    <t>Výkop zeminy z mezideponie pro zásyp svodného potrubí  
0,6*0,6*60,06=21,622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</si>
  <si>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položka nezahrnuje: 
- práce spojené s otvírkou zemníku</t>
  </si>
  <si>
    <t>57</t>
  </si>
  <si>
    <t>11352A</t>
  </si>
  <si>
    <t>ODSTRANĚNÍ CHODNÍKOVÝCH A SILNIČNÍCH OBRUBNÍKŮ BETONOVÝCH - BEZ DOPRAVY</t>
  </si>
  <si>
    <t>Odstranění betonové chodníkové obruby vč. betonového základu 
72=72,000 [A]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</si>
  <si>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</si>
  <si>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58</t>
  </si>
  <si>
    <t>11317A</t>
  </si>
  <si>
    <t>ODSTRAN KRYTU ZPEVNĚNÝCH PLOCH Z DLAŽEB KOSTEK - BEZ DOPRAVY</t>
  </si>
  <si>
    <t>Snesení stávající dlažby na nástupišti (zámková typ "íčko") 116m2 
50 % do odpadu 
116*0,5=58,000 [A]</t>
  </si>
  <si>
    <t>62</t>
  </si>
  <si>
    <t>12373A</t>
  </si>
  <si>
    <t>ODKOP PRO SPOD STAVBU SILNIC A ŽELEZNIC TŘ. I - BEZ DOPRAVY</t>
  </si>
  <si>
    <t>Zemní práce - odtěžení podkladní vrstvy pod stávající dlažbou tl .0,24m plocha x tloušťka 
82*0,24=19,680 [A]</t>
  </si>
  <si>
    <t>položka zahrnuje: 
-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</si>
  <si>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Základy</t>
  </si>
  <si>
    <t>21461B</t>
  </si>
  <si>
    <t>SEPARAČNÍ GEOTEXTILIE DO 200G/M2</t>
  </si>
  <si>
    <t>Geotextílie pro odvodňovací objekty 
Objekt u nového krytého přístupu 
2*10*1,5+2*1*1,5+10*1=43,000 [A] 
Objekt u nového přístřešku 
2*2*1,5+2*4*1,5+4*2=26,000 [B] 
Celkem: A+B=69,000 [C]</t>
  </si>
  <si>
    <t>Položka zahrnuje: 
- dodávku předepsané geotextilie 
- úpravu, očištění a ochranu podkladu 
- přichycení k podkladu, případně zatížení 
- úpravy spojů a zajištění okrajů 
- úpravy pro odvodnění 
- nutné přesahy 
- mimostaveništní a vnitrostaveništní dopravu</t>
  </si>
  <si>
    <t>Svislé konstrukce</t>
  </si>
  <si>
    <t>32712</t>
  </si>
  <si>
    <t>ZDI OPĚRNÉ, ZÁRUBNÍ, NÁBŘEŽNÍ Z DÍLCŮ ŽELEZOBETONOVÝCH</t>
  </si>
  <si>
    <t>Staveništní prefabrikát typu L - železobeton 
V ukončení nástupiště DxŠxV 4,277x1,0x1,3 
4,277*1*0,12+4,277*1,3*0,18=1,514 [A]</t>
  </si>
  <si>
    <t>- dodání dílce požadovaného tvaru a vlastností, jeho skladování, doprava a osazení do definitivní polohy, včetně komplexní technologie výroby a montáže dílců, ošetření a ochrana dílců, 
- u dílců železobetonových a předpjatých veškerá výztuž, případně i tuhé kovové prvky a závěsná oka, 
- úpravy a zařízení pro uložení a transport dílce, 
- veškeré požadované úpravy dílců, včetně doplňkových konstrukcí a vybavení, 
- sestavení dílce na stavbě včetně montážních zařízení, plošin a prahů a pod., 
- výplň, těsnění a tmelení spár a spojů, 
- očištění a ošetření úložných ploch, 
- zednické výpomoce pro montáž dílců, 
- označení dílce výrobním štítkem nebo jiným způsobem, 
- úpravy dílce pro dodržení požadované přesnosti jeho osazení, včetně případných měření, 
- veškerá zařízení pro zajištění stability v každém okamžiku, 
- další práce dané případně specifikací k příslušnému prefabrik. dílci (úprava pohledových ploch, příp. rubových ploch, osazení měřících zařízení, zkoušení a měření dílců a pod.).</t>
  </si>
  <si>
    <t>Vodorovné konstrukce</t>
  </si>
  <si>
    <t>45745</t>
  </si>
  <si>
    <t>VYROVNÁVACÍ A SPÁD VRSTVY Z MALTY CEMENT</t>
  </si>
  <si>
    <t>materiál nástupištních prvků - vyrovnávací vrstva pod prefabrikát délka*šířka vrstvy*tloušťka 
4,277*1,1*0,01=0,047 [A]</t>
  </si>
  <si>
    <t>položka zahrnuje: 
- dodání cementové malty předepsané kvality a její rozprostření v předepsané tloušťce a v předepsaném tvaru</t>
  </si>
  <si>
    <t>451522</t>
  </si>
  <si>
    <t>VÝPLŇ VRSTVY Z KAMENIVA DRCENÉHO, INDEX ZHUTNĚNÍ ID DO 0,8</t>
  </si>
  <si>
    <t>Podkladní vrstva ŠDA fr. 0/32 tl. 0,15m - HUTNĚNÁ podklad pod prefabrikátem L 
(4,277*0,15)*1,1=0,706 [A] 
Pochozí plochy 
Podklad. vrstva pod pochozí plochy ŠDA fr. 0/32; tl. 200mm - HUTNĚNÁ 
(114*0,2)=22,800 [B] 
Celkem: A+B=23,506 [C]</t>
  </si>
  <si>
    <t>položka zahrnuje dodávku předepsaného kameniva, mimostaveništní a vnitrostaveništní dopravu a jeho uložení 
není-li v zadávací dokumentaci uvedeno jinak, jedná se o nakupovaný materiál</t>
  </si>
  <si>
    <t>45131A</t>
  </si>
  <si>
    <t>PODKLADNÍ A VÝPLŇOVÉ VRSTVY Z PROSTÉHO BETONU C20/25</t>
  </si>
  <si>
    <t>Uložení žlabu - (podkladní beton + beton mezi žlabem a zdí)*součinitel ztratného C 20/25 
(38*0,04+35,5*0,05)*1,1=3,625 [A] 
materiál nástupištních prvků - základ pod prefabrikát délka*šířka vrstvy*tloušťka 
4,277*1,1*0,15=0,706 [B] 
Celkem: A+B=4,331 [C]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</si>
  <si>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</si>
  <si>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54</t>
  </si>
  <si>
    <t>45152</t>
  </si>
  <si>
    <t>PODKLADNÍ A VÝPLŇOVÉ VRSTVY Z KAMENIVA DRCENÉHO</t>
  </si>
  <si>
    <t>Podkladní vrstva pod svodné potrubí; ŠD fr. 2/5; tl. 40mm tloušťka*šířka*délka 
0,04*0,6*60,06=1,441 [A]</t>
  </si>
  <si>
    <t>Komunikace</t>
  </si>
  <si>
    <t>587206</t>
  </si>
  <si>
    <t>PŘEDLÁŽDĚNÍ KRYTU Z BETONOVÝCH DLAŽDIC SE ZÁMKEM</t>
  </si>
  <si>
    <t>Snesení stávající dlažby na nástupišti (zámková typ "íčko") 116m2 
50 % pro zpětné použití na nástupišti 
116*0,5=58,000 [B]</t>
  </si>
  <si>
    <t>- pod pojmem *předláždění* se rozumí rozebrání stávající dlažby a pokládka dlažby ze stávajícího dlažebního materiálu (bez dodávky nového) 
- zahrnuje nezbytnou manipulaci s tímto materiálem (nakládání, doprava, složení, očištění) 
- dodání a rozprostření materiálu pro lože a jeho tloušťku předepsanou dokumentací a pro předepsanou výplň spar 
- eventuelní doplnění plochy s použitím nového materiálu se vykazuje v položce č.582</t>
  </si>
  <si>
    <t>512550</t>
  </si>
  <si>
    <t>KOLEJOVÉ LOŽE - ZŘÍZENÍ Z KAMENIVA HRUBÉHO DRCENÉHO (ŠTĚRK)</t>
  </si>
  <si>
    <t>Zapuštěné kolejové lože a plochy po zkrácení nástupiště  kamenivem fr. 31,5/63 - nové (plocha*tloušťka) 
46*0,4=18,400 [A]</t>
  </si>
  <si>
    <t>1. Položka obsahuje: 
 – dodávku, dopravu a uložení kameniva předepsané specifikace a frakce v požadované míře zhutnění 
2. Položka neobsahuje: 
 X 
3. Způsob měření: 
Měří se objem kolejového lože v projektovaném profilu.</t>
  </si>
  <si>
    <t>56330</t>
  </si>
  <si>
    <t>VOZOVKOVÉ VRSTVY ZE ŠTĚRKODRTI</t>
  </si>
  <si>
    <t>Těleso nástupiště - zásyp hutněný po vrstvách tl. max. 0,3m 
((3,205+0,336)*10,705)+(1,474*6,95)=48,151 [A]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</si>
  <si>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</si>
  <si>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45</t>
  </si>
  <si>
    <t>582611</t>
  </si>
  <si>
    <t>KRYTY Z BETON DLAŽDIC SE ZÁMKEM ŠEDÝCH TL 60MM DO LOŽE Z KAM</t>
  </si>
  <si>
    <t>Beton. dlažba šedá, zámková typ "íčko", tl. 60mm, hladká, zkosená hrana plocha*součinitel ztratného  
121*1,1=133,100 [A]</t>
  </si>
  <si>
    <t>- dodání dlažebního materiálu v požadované kvalitě, dodání materiálu pro předepsané  lože v tloušťce předepsané dokumentací a pro předepsanou výplň spar 
- očištění podkladu 
- uložení dlažby dle předepsaného technologického předpisu včetně předepsané podkladní vrstvy a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</si>
  <si>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46</t>
  </si>
  <si>
    <t>58251</t>
  </si>
  <si>
    <t>DLÁŽDĚNÉ KRYTY Z BETONOVÝCH DLAŽDIC DO LOŽE Z KAMENIVA</t>
  </si>
  <si>
    <t>Beton. dlažba šedá 200x200mm; tl. 60mm - hladká bez zkosené hrany plocha*koef. ztratného 
2,6*1,05=2,730 [A]</t>
  </si>
  <si>
    <t>47</t>
  </si>
  <si>
    <t>582617</t>
  </si>
  <si>
    <t>KRYTY Z BETON DLAŽDIC SE ZÁMKEM ŠEDÝCH RELIÉF TL 60MM DO LOŽE Z KAM</t>
  </si>
  <si>
    <t>Beton. dlažba šedá 200x100mm; tl. 60mm - povrch tvořen výstupky plocha*koef. ztratného 
2,573*1,05=2,702 [A]</t>
  </si>
  <si>
    <t>49</t>
  </si>
  <si>
    <t>58730R</t>
  </si>
  <si>
    <t>PŘEDLÁŽDĚNÍ KRYTU ZE SILNIČNÍCH DÍLCŮ (PANELŮ)</t>
  </si>
  <si>
    <t>KS</t>
  </si>
  <si>
    <t>Demontáž a zpětná montáž nástup. konzolových desek KS - 230(U) 
Snesení, dočasné uložení mimo nástupiště, zpětné osazení na nástupiště 
5=5,000 [A]</t>
  </si>
  <si>
    <t>- pod pojmem *předláždění* se rozumí rozebrání stávajících silničních dílců a pokládka dílců ze stávajícího materiálu (bez dodávky nového) 
- zahrnuje nezbytnou manipulaci s tímto materiálem (nakládání, doprava, složení, očištění) 
- dodání a rozprostření materiálu pro lože a jeho tloušťku předepsanou dokumentací a pro předepsanou výplň spar</t>
  </si>
  <si>
    <t>Přidružená stavební výroba</t>
  </si>
  <si>
    <t>711111</t>
  </si>
  <si>
    <t>IZOLACE BĚŽNÝCH KONSTRUKCÍ PROTI ZEMNÍ VLHKOSTI ASFALTOVÝMI NÁTĚRY</t>
  </si>
  <si>
    <t>Penetrační asfaltový nátěr - tři vrstvy 
4,277*2,5*3=32,078 [A]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</si>
  <si>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geotextilii</t>
  </si>
  <si>
    <t>711117</t>
  </si>
  <si>
    <t>IZOLACE BĚŽNÝCH KONSTRUKCÍ PROTI ZEMNÍ VLHKOSTI Z PE FÓLIÍ</t>
  </si>
  <si>
    <t>Nepropustná PE fólie tl. 0,4mm 
35,5*0,5=17,750 [A]</t>
  </si>
  <si>
    <t>Potrubí</t>
  </si>
  <si>
    <t>87534</t>
  </si>
  <si>
    <t>POTRUBÍ DREN Z TRUB PLAST DN DO 200MM</t>
  </si>
  <si>
    <t>Svodné potrubí DN200 (délka*koef. ztratného) 
(24+5,1+14,5+10+1)*1,1=60,060 [A]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</si>
  <si>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</t>
  </si>
  <si>
    <t>9111A3</t>
  </si>
  <si>
    <t>ZÁBRADLÍ SILNIČNÍ S VODOR MADLY - DEMONTÁŽ S PŘESUNEM</t>
  </si>
  <si>
    <t>Odstranění zábradlí s horizontální výplní 
9,2m + 47,2m + 19m + 3,7m 
9,2+47,2+19+3,7=79,100 [A]</t>
  </si>
  <si>
    <t>položka zahrnuje: 
- demontáž a odstranění zařízení 
- jeho odvoz na předepsané místo</t>
  </si>
  <si>
    <t>965521</t>
  </si>
  <si>
    <t>ROZEBRÁNÍ NÁSTUPIŠTĚ TYPU SUDOP</t>
  </si>
  <si>
    <t>Odstranění části nástupiště typu SUDOP (šikmé zakončení nástupiště) 
8=8,000 [A]</t>
  </si>
  <si>
    <t>1. Položka obsahuje: 
 – rozebrání nástupiště do součástí včetně hrubého očištění 
 – naložení vybouraného materiálu na dopravní prostředek 
 – příplatky za ztížené podmínky při práci v kolejišti, např. za překážky na straně koleje apod. 
2. Položka neobsahuje: 
 – rozebrání krytu a podkladních vrstev zpevněných ploch vyjma nástupištních konzolových desek 
 – zemní práce 
 – odvoz vybouraného materiálu do skladu nebo na likvidaci 
 – poplatky za likvidaci odpadů, nacení se položkami ze ssd 0 
3. Způsob měření: 
Měří se vždy délka nástupní hrany nástupiště podél přilehlé koleje v metrech délkových, a to i u oboustranných nástupišť.</t>
  </si>
  <si>
    <t>96655</t>
  </si>
  <si>
    <t>ODSTRANĚNÍ ŽLABŮ Z DÍLCŮ (VČET ŠTĚRBINOVÝCH) ŠÍŘKY 300MM</t>
  </si>
  <si>
    <t>Demolice pochozího odvodňovacího žlabu 
U stávajícího přístupového schodiště 
4,2=4,200 [A]</t>
  </si>
  <si>
    <t>- zahrnuje vybourání žlabů včetně podkladních vrstev a eventuelních mříží 
- zahrnuje veškerou manipulaci s vybouranou sutí a hmotami včetně uložení na skládku 
- nezahrnuje poplatek za skládku, vykáže se v samostatné položce 014** (s výjimkou malého množství bouraného materiálu, kde je možné poplatek zahrnout do jednotkové ceny bourání – tento fakt musí být uveden v doplňujícím textu k položce)</t>
  </si>
  <si>
    <t>965522</t>
  </si>
  <si>
    <t>ROZEBRÁNÍ NÁSTUPIŠTĚ TYPU SUDOP - ODVOZ (NA LIKVIDACI ODPADŮ NEBO JINÉ URČENÉ MÍSTO)</t>
  </si>
  <si>
    <t>Části nástupiště typu SUDOP odvoz  
desky převzetí ST Pardubice 8+4ks 
12*0,51*2=12,240 [B] 
úložné bloky převzetí ST Pardubice 
8*0,195*2=3,120 [C] 
tischer převzetí ST Pardubice 
8*0,149*2=2,384 [D] 
Celkem: B+C+D=17,744 [E]</t>
  </si>
  <si>
    <t>1. Položka obsahuje: 
 – odvoz jakýmkoliv dopravním prostředkem a složení 
 – případné překládky na trase 
2. Položka neobsahuje: 
 – naložení vybouraného materiálu na dopravní prostředek (je zahrnuto ve zdrojové položce) 
 – poplatky za likvidaci odpadů, nacení se položkami ze ssd 0 
3. Způsob měření: 
Výměra je součtem součinů metrů krychlových tun vybouraného materiálu v původním stavu a jednotlivých vzdáleností v kilometrech.</t>
  </si>
  <si>
    <t>965841</t>
  </si>
  <si>
    <t>DEMONTÁŽ JAKÉKOLIV NÁVĚSTI</t>
  </si>
  <si>
    <t>Odstranění návěsti "Konec nástupiště" a Tabule "Pardubice - Pardubičky" 
2=2,000 [A]</t>
  </si>
  <si>
    <t>1. Položka obsahuje: 
 – zahrnuje veškeré činnosti, zařízení a materiál nutných k odstranění konstrukce 
 – naložení vybouraného materiálu na dopravní prostředek 
 – příplatky za ztížené podmínky při práci v kolejišti, např. za překážky na straně koleje apod. 
2. Položka neobsahuje: 
 – odvoz vybouraného materiálu do skladu nebo na likvidaci 
 – poplatky za likvidaci odpadů, nacení se položkami ze ssd 0 
3. Způsob měření: 
Udává se počet kusů kompletní konstrukce nebo práce.</t>
  </si>
  <si>
    <t>924365R</t>
  </si>
  <si>
    <t>NÁSTUPIŠTĚ SUDOP PŘES 500 MM S KONZOLOVÝMI DESKAMI 230</t>
  </si>
  <si>
    <t>Konzolová deska KS-230 (U/T) V (2x levá, 2x pravá) počet kusů 4 
4=4,000 [A]</t>
  </si>
  <si>
    <t>1. Položka obsahuje: 
 – dodávku a montáž konzolových desek dle odpovídajících vzorových listů a TKP  
 – osazení nástupiště SUDOP konzolovými deskami na požadovanou osovou vzdálenost kolejí i výšku nástupní hrany nad TK 
  – příplatky za ztížené podmínky při práci v kolejišti, např. za překážky na straně koleje ap. 
2. Položka neobsahuje: 
 – zemní práce, tj. odkopávky, hloubení rýh, násypy, zásypy ad. 
 – náklady na zřízení zpevněné plochy nástupiště vyjma konzolových desek, např. ze zámkové dlažby, asfaltu ap. včetně konstrukčních vrstev 
 – jiná zakončení nástupiště, např. schůdky apod. 
 – zábradlí, osvětlení, přístřešky, mobiliář nástupiště, orientační a informační systém, kamerový systém, přístupové komunikace ap. 
3. Způsob měření: 
Měří se vždy délka nástupní hrany nástupiště podél přilehlé koleje v metrech délkových, a to i u oboustranných nástupišť.</t>
  </si>
  <si>
    <t>924913R</t>
  </si>
  <si>
    <t>NÁSTUPIŠTĚ - OPTICKÉ ZNAČENÍ NÁTĚREM ŠÍŘKY 0,15 M, ODSTÍN ŽLUTÁ 6200</t>
  </si>
  <si>
    <t>Žlutý kontrastní pruh (RAL 1003) š. 150(100)mm 
4=4,000 [A]</t>
  </si>
  <si>
    <t>1. Položka obsahuje: 
 – příprava a očištění podkladu 
 – dodání a aplikace nátěrové hmoty 
2. Položka neobsahuje: 
 X 
3. Způsob měření: 
Měří se metr délkový.</t>
  </si>
  <si>
    <t>917212</t>
  </si>
  <si>
    <t>ZÁHONOVÉ OBRUBY Z BETONOVÝCH OBRUBNÍKŮ ŠÍŘ 80MM</t>
  </si>
  <si>
    <t>Chodníkový obrubník (ŠxVxD 80x250x1000mm) do beton. lože C 16/20 
24=24,000 [A]</t>
  </si>
  <si>
    <t>Položka zahrnuje: 
dodání a pokládku betonových obrubníků o rozměrech předepsaných zadávací dokumentací 
betonové lože i boční betonovou opěrku.</t>
  </si>
  <si>
    <t>93541</t>
  </si>
  <si>
    <t>ŽLABY Z DÍLCŮ Z POLYMERBETONU SVĚTLÉ ŠÍŘKY DO 100MM VČETNĚ MŘÍŽÍ</t>
  </si>
  <si>
    <t>Pochozí odvodňovací žlab 
38=38,000 [A]</t>
  </si>
  <si>
    <t>položka zahrnuje: 
-dodávku a uložení dílců žlabu z předepsaného materiálu předepsaných rozměrů včetně mříže 
- spárování, úpravy vtoku a výtoku 
- nezahrnuje nutné zemní práce, předepsané lože, obetonování 
- měří se v metrech běžných délky osy žlabu, odečítají se čistící kusy a vpustě</t>
  </si>
  <si>
    <t>9111B1</t>
  </si>
  <si>
    <t>ZÁBRADLÍ SILNIČNÍ SE SVISLOU VÝPLNÍ - DODÁVKA A MONTÁŽ</t>
  </si>
  <si>
    <t>Zábradlí se svislou výplní - výška 1,1m 
3,75=3,750 [A]</t>
  </si>
  <si>
    <t>položka zahrnuje: 
- dodání zábradlí včetně předepsané povrchové úpravy 
- osazení sloupků zaberaněním nebo osazením do betonových bloků (včetně betonových bloků a nutných zemních prací) 
- případné bednění ( trubku) betonové patky v gabionové zdi</t>
  </si>
  <si>
    <t>923431</t>
  </si>
  <si>
    <t>NÁVĚST "KONEC NÁSTUPIŠTĚ"</t>
  </si>
  <si>
    <t>Nově osazená návěst "Konec nástupiště" 
1=1,000 [A]</t>
  </si>
  <si>
    <t>923821</t>
  </si>
  <si>
    <t>SLOUPEK DN 60 PRO NÁVĚST</t>
  </si>
  <si>
    <t>Sloupek pro návěst "Konec nástupiště" 
1=1,000 [A]</t>
  </si>
  <si>
    <t>1. Položka obsahuje: 
 – dodání a osazení sloupku v příslušném provedení včetně základu nebo patky a zemních prací 
 – protikorozní úpravu, není-li tato provedena již z výroby nebo daná vlastnostmi použitého materiálu 
2. Položka neobsahuje: 
 X 
3. Způsob měření: 
Udává se počet kusů kompletní konstrukce nebo práce.</t>
  </si>
  <si>
    <t>55</t>
  </si>
  <si>
    <t>98817A</t>
  </si>
  <si>
    <t>DEMOLICE DROBNÝCH STAVEB S PODÍLEM KONSTR DO 10% KOVOVÝCH - BEZ DOPRAVY</t>
  </si>
  <si>
    <t>M3OP</t>
  </si>
  <si>
    <t>Odstranění nástupištního přístřešku 
2*5*2,3=23,000 [A]</t>
  </si>
  <si>
    <t>- položka zahrnuje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položka zahrnuje veškeré další práce plynoucí z technologického předpisu a z platných předpisů  
- rozpojení zdiva na suť schopnou odvozu na skládku 
- kropení a vytváření vodní clony 
- bezpečnostní opatření, vyplývající z předpisů o bezpečnosti práce 
- podpěrné konstrukce jakékoli výšky 
- úpravu pláně po demolici s návazností na přilehlý terén 
- odpojení od sousedních nedemolovaných objektů 
- jakékoli lešení a práce bez pevné pracovní podlahy 
- naložení, dopravu a složení suti 
- ochranná ohrazení a sítě 
- ochranná zařízení proti poškození okolních objektů 
- eventuelní nutnou asistenci požárních či bezpečnostních sborů</t>
  </si>
  <si>
    <t>56</t>
  </si>
  <si>
    <t>96611A</t>
  </si>
  <si>
    <t>BOURÁNÍ KONSTRUKCÍ Z BETONOVÝCH DÍLCŮ - BEZ DOPRAVY</t>
  </si>
  <si>
    <t>Betonové patky ze zábradlí s horizontální výplní 
včetně základových betonových patek 0,3x0,3x0,6 29ks 
0,3*0,3*0,6*29=1,566 [A]</t>
  </si>
  <si>
    <t>položka zahrnuje: 
- rozbourání konstrukce bez ohledu na použitou technologii 
- veškeré pomocné konstrukce (lešení a pod.)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</si>
  <si>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SO 01-23-01</t>
  </si>
  <si>
    <t>ZAST Pardubičky, bezbariérový přístup</t>
  </si>
  <si>
    <t xml:space="preserve"> SO 01-23-01</t>
  </si>
  <si>
    <t>02861</t>
  </si>
  <si>
    <t>PRŮZKUMNÉ PRÁCE PROTIKOROZNÍ A BLUDNÝCH PROUDŮ NA POVRCHU</t>
  </si>
  <si>
    <t>Měření bludných proudů po výstavbě.</t>
  </si>
  <si>
    <t>zahrnuje veškeré náklady spojené s objednatelem požadovanými pracemi</t>
  </si>
  <si>
    <t>11010</t>
  </si>
  <si>
    <t>VŠEOBECNÉ VYKLIZENÍ ZASTAVĚNÉHO ÚZEMÍ</t>
  </si>
  <si>
    <t>6*(45,5+9*2)=381,000 [A]</t>
  </si>
  <si>
    <t>zahrnuje odstranění všech překážek pro uskutečnění stavby</t>
  </si>
  <si>
    <t>11130</t>
  </si>
  <si>
    <t>včetně vodorovné dopravy  a uložení na skládku</t>
  </si>
  <si>
    <t>12573A</t>
  </si>
  <si>
    <t>VYKOPÁVKY ZE ZEMNÍKŮ A SKLÁDEK TŘ. I - BEZ DOPRAVY</t>
  </si>
  <si>
    <t>320=320,000 [A]</t>
  </si>
  <si>
    <t>položka zahrnuje:    
-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ruční vykopávky, odstranění kořenů a napadávek    
- pažení, vzepření a rozepření vč. přepažování (vyjma štětových stěn)    
- úpravu, ochranu a očištění dna, základové spáry, stěn a svahů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položka nezahrnuje:    
- práce spojené s otvírkou zemníku</t>
  </si>
  <si>
    <t>12573B</t>
  </si>
  <si>
    <t>VYKOPÁVKY ZE ZEMNÍKŮ A SKLÁDEK TŘ. I - DOPRAVA</t>
  </si>
  <si>
    <t>M3KM</t>
  </si>
  <si>
    <t>320*2=640,000 [A]</t>
  </si>
  <si>
    <t>Položka zahrnuje samostatnou dopravu zeminy. Množství se určí jako součin kubatutry [m3] a požadované vzdálenosti [km].</t>
  </si>
  <si>
    <t>13173A</t>
  </si>
  <si>
    <t>HLOUBENÍ JAM ZAPAŽ I NEPAŽ TŘ. I - BEZ DOPRAVY</t>
  </si>
  <si>
    <t>730=730,000 [A]</t>
  </si>
  <si>
    <t>položka zahrnuje:    
-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ruční vykopávky, odstranění kořenů a napadávek    
- pažení, vzepření a rozepření vč. přepažování (vyjma štětových stěn)    
- úpravu, ochranu a očištění dna, základové spáry, stěn a svahů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</si>
  <si>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13173B</t>
  </si>
  <si>
    <t>HLOUBENÍ JAM ZAPAŽ I NEPAŽ TŘ. I - DOPRAVA</t>
  </si>
  <si>
    <t>na mezideponii:  
320*2km=640,000 [A]  
na trvalou skládku:  
(730-320)*15km=6 150,000 [B]  
Celkem: A+B=6 790,000 [C]</t>
  </si>
  <si>
    <t>17120</t>
  </si>
  <si>
    <t>ULOŽENÍ SYPANINY DO NÁSYPŮ A NA SKLÁDKY BEZ ZHUTNĚNÍ</t>
  </si>
  <si>
    <t>položka zahrnuje:   
- kompletní provedení zemní konstrukce do předepsaného tvaru   
- ošetření úložiště po celou dobu práce v něm vč. klimatických opatření   
- ztížení v okolí vedení, konstrukcí a objektů a jejich dočasné zajištění   
- ztížení provádění ve ztížených podmínkách a stísněných prostorech   
- ztížené ukládání sypaniny pod vodu   
- ukládání po vrstvách a po jiných nutných částech (figurách) vč. dosypávek   
- spouštění a nošení materiálu   
- úprava, očištění a ochrana podloží a svahů   
- svahování, uzavírání povrchů svahů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</si>
  <si>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17610</t>
  </si>
  <si>
    <t>VÝPLNĚ ZE ZEMIN SE ZHUT</t>
  </si>
  <si>
    <t>280=280,000 [A]</t>
  </si>
  <si>
    <t>položka zahrnuje:   
- kompletní provedení zemní konstrukce vč. výběru vhodného materiálu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a výplň jam a prohlubní v podloží   
- úprava, očištění, ochrana a zhutnění podloží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</si>
  <si>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</si>
  <si>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</si>
  <si>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5*(45,5+9)=272,500 [A]</t>
  </si>
  <si>
    <t>(6-2,8)*(45,5+9*2)=203,200 [A]</t>
  </si>
  <si>
    <t>položka zahrnuje:   
nutné přemístění ornice z dočasných skládek vzdálených do 50m   
rozprostření ornice v předepsané tloušťce v rovině a ve svahu do 1:5</t>
  </si>
  <si>
    <t>Zahrnuje dodání předepsané travní směsi, její výsev na ornici, zalévání, první pokosení, to vše bez ohledu na sklon terénu</t>
  </si>
  <si>
    <t>18247</t>
  </si>
  <si>
    <t>OŠETŘOVÁNÍ TRÁVNÍKU</t>
  </si>
  <si>
    <t>Zahrnuje pokosení se shrabáním, naložení shrabků na dopravní prostředek, s odvozem a se složením, to vše bez ohledu na sklon terénu   
zahrnuje nutné zalití a hnojení</t>
  </si>
  <si>
    <t>Zakládání</t>
  </si>
  <si>
    <t>23217</t>
  </si>
  <si>
    <t>ŠTĚTOVÉ STĚNY BERANĚNÉ Z KOVOVÝCH DÍLCŮ DOČASNÉ (HMOTNOST)</t>
  </si>
  <si>
    <t>Štětovnice Illn  
dl. 6m: 6,0 * 89 * 0,0622=33,215 [A]  
dl. 9m: 9,0 * 58 * 0,0622=32,468 [B]  
dl. 12m: 12,0 * 101 * 0,0622=75,386 [C]  
Celkem: A+B+C=141,069 [D]</t>
  </si>
  <si>
    <t>- zřízení stěny   
- opotřebení štětovnic, případně jejich ošetřování, řezání, nastavování a další úpravy   
- kleštiny, převázky. a další pomocné a doplňkové konstrukce   
- nastražení a zaberanění štětovnic do jakékoliv třídy horniny   
- veškerou dopravu, nájem, provoz a přemístění beranících zařízení a dalších mechanismů   
- lešení a podpěrné konstrukce pro práci a manipulaci beranících zařízení a dalších mechanismů   
- beranící plošiny vč. zemních prací, zpevnění, odvodnění a pod.   
- při provádění z lodi náklady na prám nebo lodi   
- těsnění stěny, je-li nutné   
- kotvení stěny, je-li nutné nebo vzepření, případně rozepření   
- vodící piloty nebo stabilizační hrázky   
- zhotovení koutových štětovnic   
- dílenská dokumentace, včetně technologického předpisu spojování,   
- dodání spojovacího materiálu,   
- zřízení  montážních  a  dilatačních  spojů,  spar, včetně potřebných úprav, vložek, opracování, očištění a ošetření,   
- jakákoliv doprava a manipulace dílců  a  montážních  sestav,  včetně  dopravy konstrukce z výrobny na stavbu,   
- montážní dokumentace včetně technologického předpisu montáže,   
- výplň, těsnění a tmelení spar a spojů,   
- veškeré druhy opracování povrchů, včetně úprav pod nátěry a pod izolaci,   
- veškeré druhy dílenských základů a základních nátěrů a povlaků,   
- všechny druhy ocelového kotvení,   
- dílenskou přejímku a montážní prohlídku, včetně požadovaných dokladů</t>
  </si>
  <si>
    <t>237171</t>
  </si>
  <si>
    <t>VYTAŽENÍ ŠTĚTOVÝCH STĚN Z KOVOVÝCH DÍLCŮ (HMOTNOST)</t>
  </si>
  <si>
    <t>dle pol. 23217  
141,069=141,069 [A]</t>
  </si>
  <si>
    <t>položka zahrnuje odstranění stěn včetně odvozu a uložení na skládku</t>
  </si>
  <si>
    <t>285362</t>
  </si>
  <si>
    <t>KOTVENÍ NA POVRCHU Z BETONÁŘSKÉ VÝZTUŽE DL. DO 4M</t>
  </si>
  <si>
    <t>Kotvení štětových stěn dl. 4,0m, průměr kotvy 40mm  
2=2,000 [A]</t>
  </si>
  <si>
    <t>položka zahrnuje dodávku předepsané kotvy, případně její protikorozní úpravu, její osazení do vrtu, zainjektování a napnutí, případně opěrné desky   
nezahrnuje vrty</t>
  </si>
  <si>
    <t>R285394</t>
  </si>
  <si>
    <t>DODATEČNÉ KOTVENÍ VLEPENÍM NEREZ VÝZTUŽE D DO 25MM DO VRTŮ</t>
  </si>
  <si>
    <t>54=54,000 [A]</t>
  </si>
  <si>
    <t>Položka zahrnuje:    
dodání výztuže předepsaného profilu a předepsané délky (do 600mm)    
provedení vrtu předepsaného profilu a předepsané délky (do 300mm)    
vsunutí výztuže do vyvrtaného profilu a její zalepení předepsaným pojivem    
případně nutné lešení</t>
  </si>
  <si>
    <t>Svislé a kompletní konstrukce</t>
  </si>
  <si>
    <t>348945</t>
  </si>
  <si>
    <t>ZÁBRADLÍ A ZÁBRADEL ZÍDKY Z NEREZ OCELI</t>
  </si>
  <si>
    <t>nerezová madla  
0,706 5=0,707 [A]</t>
  </si>
  <si>
    <t>- dílenská dokumentace, včetně technologického předpisu spojování,    
- dodání materiálu v požadované kvalitě a výroba konstrukce (včetně pomůcek, přípravků a prostředků pro výrobu) bez ohledu na náročnost a její hmotnost,    
- dodání spojovacího materiálu,    
- zřízení montážních a dilatačních spojů, spar, včetně potřebných úprav, vložek, opracování, očištění a ošetření,    
- podpěr. konstr. a lešení všech druhů pro montáž konstrukcí i doplňkových, včetně požadovaných otvorů, ochranných a bezpečnostních opatření a základů pro tyto konstrukce a lešení,    
- montáž konstrukce na staveništi, včetně montážních prostředků a pomůcek a zednických výpomocí,     
- výplň, těsnění a tmelení spar a spojů,    
- všechny druhy ocelového kotvení,    
- dílenskou přejímku a montážní prohlídku, včetně požadovaných dokladů,    
- zřízení kotevních otvorů nebo jam, nejsou-li částí jiné konstrukce,    
- osazení kotvení nebo přímo částí konstrukce do podpůrné konstrukce nebo do zeminy,    
- výplň kotevních otvorů (příp. podlití patních desek) maltou, betonem nebo jinou speciální hmotou, vyplnění jam zeminou,    
- veškeré druhy protikorozní ochrany a nátěry konstrukcí,    
- zvláštní spojovací prostředky, rozebíratelnost konstrukce,    
- ochranná opatření před účinky bludných proudů    
- ochranu před přepětím.</t>
  </si>
  <si>
    <t>389325</t>
  </si>
  <si>
    <t>MOSTNÍ RÁMOVÉ KONSTRUKCE ZE ŽELEZOBETONU C30/37</t>
  </si>
  <si>
    <t>ST.01: 0,37=0,370 [A]  
ST.02: 0,84=0,840 [B]  
ST.03: 0,91=0,910 [C]  
ST.04: 0,82+7,68+0,43+5,39+0,02=14,340 [D]  
ST.05: 0,64+7,65+5,45+0,33+0,02+0,19=14,280 [E]  
ST.06: 11,97+1,29+0,07=13,330 [F]  
ST.07: 11,91+1,29+0,07=13,270 [G]  
ST.08: 9,02=9,020 [H]  
ST.09: 8,96=8,960 [I]  
ST.10: 5,88=5,880 [J]  
ST.11: 5,83=5,830 [K]  
ST.12: 3,08=3,080 [L]  
ST.13: 3,09=3,090 [M]  
ST.14: 0,29=0,290 [N]  
ZD.01: 11,17=11,170 [O]  
ZD.02: 41,33=41,330 [P]  
ZD.03: 10,03=10,030 [Q]  
Celkem: A+B+C+D+E+F+G+H+I+J+K+L+M+N+O+P+Q=156,020 [R]</t>
  </si>
  <si>
    <t>- dodání čerstvého betonu (betonové směsi) požadované kvality, jeho uložení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požadovaných konstr. (i ztracené) s úpravou dle požadované kvality povrchu betonu, včetně odbedňovacích a odskružovacích prostředků,    
- podpěrné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všech požadovaných otvorů, kapes, výklenků, prostupů, dutin, drážek a pod., vč. ztížení práce a úprav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a tmelení spar a spojů,    
- opatření povrchů betonu izolací proti zemní vlhkosti v částech, kde přijdou do styku se zeminou nebo kamenivem,    
- případné zřízení spojovací vrstvy u základů,    
- úpravy pro osazení zařízení ochrany konstrukce proti vlivu bludných proudů</t>
  </si>
  <si>
    <t>389365</t>
  </si>
  <si>
    <t>VÝZTUŽ MOSTNÍ RÁMOVÉ KONSTRUKCE Z OCELI 10505, B500B</t>
  </si>
  <si>
    <t>DL1: 7912,79=7 912,790 [A]  
DL2: 6944,87=6 944,870 [B]  
DL3: 5324,69=5 324,690 [C]  
DL4: 3835,31=3 835,310 [D]  
DL5: 2484,10=2 484,100 [E] 
Celkem: (A+B+C+D+E)/1000=26,502 [F]</t>
  </si>
  <si>
    <t>Položka zahrnuje veškerý materiál, výrobky a polotovary, včetně mimostaveništní a vnitrostaveništní dopravy (rovněž přesuny), včetně naložení a složení, případně s uložením    
- dodání betonářské výztuže v požadované kvalitě, stříhání, řezání, ohýbání a spojování do všech požadovaných tvarů (vč. armakošů) a uložení s požadovaným zajištěním polohy a krytí výztuže betonem,    
- veškeré svary nebo jiné spoje výztuže,    
- pomocné konstrukce a práce pro osazení a upevnění výztuže,    
- zednické výpomoci pro montáž betonářské výztuže,    
- úpravy výztuže pro osazení doplňkových konstrukcí,    
- ochranu výztuže do doby jejího zabetonování,    
- úpravy výztuže pro zřízení železobetonových kloubů, kotevních prvků, závěsných ok a doplňkových konstrukcí,    
- veškerá opatření pro zajištění soudržnosti výztuže a betonu,    
- vodivé propojení výztuže, které je součástí ochrany konstrukce proti vlivům bludných proudů, vyvedení do měřících skříní nebo míst pro měření bludných proudů (vlastní měřící skříně se uvádějí položkami SD 74),    
- povrchovou antikorozní úpravu výztuže,    
- separaci výztuže,    
- osazení měřících zařízení a úpravy pro ně,    
- osazení měřících skříní nebo míst pro měření bludných proudů.</t>
  </si>
  <si>
    <t>451384</t>
  </si>
  <si>
    <t>PODKL VRSTVY ZE ŽELEZOBET DO C25/30 VČET VÝZTUŽE</t>
  </si>
  <si>
    <t>Podkladní beton - beton C25/30-XC3, XF3, tl. 150mm; výztuž KARI síť 8/150/150  
P.05: 34,25=34,250 [A]  
P.06: 152,12=152,120 [B]  
P.07: 37,34=37,340 [C]  
Celkem: (A+B+C)*0,15=33,557 [D]</t>
  </si>
  <si>
    <t>- dodání  čerstvého  betonu  (betonové  směsi)  požadované  kvality,  jeho  uložení  do požadovaného tvaru při jakékoliv hustotě výztuže, konzistenci čerstvého betonu a způsobu hutnění, ošetření a ochranu betonu   
- zhotovení nepropustného, mrazuvzdorného betonu a betonu požadované trvanlivosti a vlastností   
- užití potřebných přísad a technologií výroby betonu   
- zřízení pracovních a dilatačních spar, včetně potřebných úprav, výplně, vložek, opracování, očištění a ošetření   
- bednění  požadovaných  konstr. (i ztracené) s úpravou  dle požadované  kvality povrchu betonu   
- vytvoření kotevních čel, kapes, nálitků, a sedel   
- zřízení  všech  požadovaných  otvorů, kapes, výklenků, prostupů, dutin, drážek a pod., vč. ztížení práce a úprav  kolem nich   
- úpravy pro osazení výztuže, doplňkových konstrukcí a vybavení   
- úpravy povrchu pro položení požadované izolace, povlaků a nátěrů, případně vyspravení   
- nátěry zabraňující soudržnost betonu a bednění   
- výplň, těsnění  a tmelení spar a spojů   
- opatření  povrchů  betonu  izolací  proti zemní vlhkosti v částech, kde přijdou do styku se zeminou nebo kamenivem   
- dodání betonářské výztuže v požadované kvalitě, stříhání, řezání, ohýbání a spojování do všech požadovaných tvarů (vč. armakošů) a uložení s požadovaným zajištěním polohy a krytí výztuže betonem   
- veškeré svary nebo jiné spoje výztuže   
- pomocné konstrukce a práce pro osazení a upevnění výztuže   
- úpravy výztuže pro osazení doplňkových konstrukcí   
- veškerá opatření pro zajištění soudržnosti výztuže a betonu   
- povrchovou antikorozní úpravu výztuže   
- separaci výztuže</t>
  </si>
  <si>
    <t>Ložná vrstva betonové dlažby fr. 4-8 tl. 50mm  
P.01: 1,68=1,680 [A]  
P.02: 18,10=18,100 [B]  
P.03: 96,84=96,840 [C]  
P.04: 2,77=2,770 [D]  
(A+B+C+D)*0,05=5,970 [E]  
Podkladní ŠD pro založení rámu fr. 0-32 tl. 300mm   
P.08: 34,25=34,250 [F]  
P.09: 152,12=152,120 [G]  
P.10: 37,34=37,340 [H]  
(F+G+H)*0,3=67,113 [I]  
Celkem: E+I=73,083 [J]</t>
  </si>
  <si>
    <t>položka zahrnuje dodávku předepsaného kameniva, mimostaveništní a vnitrostaveništní dopravu a jeho uložení    
není-li v zadávací dokumentaci uvedeno jinak, jedná se o nakupovaný materiál</t>
  </si>
  <si>
    <t>45157</t>
  </si>
  <si>
    <t>PODKLADNÍ A VÝPLŇOVÉ VRSTVY Z KAMENIVA TĚŽENÉHO</t>
  </si>
  <si>
    <t>Písčitý podsyp betonové dlažby fr. 0-16 tl. 50mm  
P.01: 1,68=1,680 [A]  
P.02: 18,10=18,100 [B]  
P.03: 96,84=96,840 [C]  
P.04: 2,77=2,770 [D]  
Celkem: (A+B+C+D)*0,05=5,970 [E]</t>
  </si>
  <si>
    <t>457314</t>
  </si>
  <si>
    <t>VYROVNÁVACÍ A SPÁDOVÝ PROSTÝ BETON C25/30</t>
  </si>
  <si>
    <t>Vyrovnávací beton tl. 0-610mm  
P.11: 0,61/2 * (8,955-0,300) * 2,2=5,808 [A]</t>
  </si>
  <si>
    <t>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</t>
  </si>
  <si>
    <t>465921</t>
  </si>
  <si>
    <t>DLAŽBY Z BETONOVÝCH DLAŽDIC NA SUCHO</t>
  </si>
  <si>
    <t>betonová dlažby  
P.01: 1,68=1,680 [A]  
P.02: 18,10=18,100 [B]  
P.03: 96,84=96,840 [C]  
P.04: 2,77=2,770 [D]  
Celkem: A+B+C+D=119,390 [E]</t>
  </si>
  <si>
    <t>položka zahrnuje:   
- nutné zemní práce (svahování, úpravu pláně a pod.)   
- úpravu podkladu   
- dodávku a uložení dlažby z předepsaných dlaždic do předepsaného tvaru   
- spárování, těsnění, tmelení a vyplnění spar případně s vyklínováním   
- úprava povrchu pro odvedení srážkové vody   
- nezahrnuje podklad pod dlažbu, vykazuje se samostatně položkami SD 45</t>
  </si>
  <si>
    <t>Úpravy povrchů, podlahy, výplně otvorů</t>
  </si>
  <si>
    <t>63131</t>
  </si>
  <si>
    <t>MAZANINA Z PROST BETONU</t>
  </si>
  <si>
    <t>Obetonování zpětného spoje betonovou mazaninou  
0,05*(45,465+8,930)*2=5,440 [A]</t>
  </si>
  <si>
    <t>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základů.</t>
  </si>
  <si>
    <t>711</t>
  </si>
  <si>
    <t>Izolace proti vodě</t>
  </si>
  <si>
    <t>R7110001</t>
  </si>
  <si>
    <t>IZOLACE ASFALTOVÝMI PÁSY PROTI TLAKOVÉ VODĚ S TVRDOU OCHRANOU</t>
  </si>
  <si>
    <t>SVI - 1  
285,45=285,450 [A]</t>
  </si>
  <si>
    <t>položka zahrnuje:    
- dodání schváleného izolačního materiálu    
- očištění a ošetření podkladu, penetraci, zadávací dokumentace může zahrnout i případné vyspravení    
- zřízení izolace jako kompletního povlaku, případně komplet. soustavy nebo systému podle příslušného  technolog. předpisu    
- zřízení izolace i jednotlivých vrstev po etapách, včetně pracovních spár a spojů    
- úprava u okrajů, rohů, hran, dilatačních i pracovních spojů, kotev, obrubníků, dilatačních zařízení, odvodnění, otvorů, neizolovaných míst a pod.    
- zajištění odvodnění povrchu izolace, včetně odvodnění nejnižších míst, pokud dokumentace pro zadání stavby nestanoví jinak    
- ochrana izolace do doby zřízení definitivní ochranné vrstvy nebo konstrukce    
- úprava, očištění a ošetření prostoru kolem izolace    
- provedení požadovaných zkoušek    
- zahrnuje ochranné vrstvy, např. geotextilii, fólii...    
- zahrnuje tvrdou ochranu z betonové desky s kari sítí</t>
  </si>
  <si>
    <t>R7110002</t>
  </si>
  <si>
    <t>IZOLACE ASFALTOVÝMI PÁSY PROTI STÉKAJÍCÍ VODĚ A ZEMNÍ VLHKOSTI S MĚKKOU OCHRANOU (GEOTEXTÍLIE)</t>
  </si>
  <si>
    <t>SVI - 2  
275,80=275,800 [A]</t>
  </si>
  <si>
    <t>položka zahrnuje:    
- dodání schváleného izolačního materiálu    
- očištění a ošetření podkladu, penetraci, zadávací dokumentace může zahrnout i případné vyspravení    
- zřízení izolace jako kompletního povlaku, případně komplet. soustavy nebo systému podle příslušného  technolog. předpisu    
- zřízení izolace i jednotlivých vrstev po etapách, včetně pracovních spár a spojů    
- úprava u okrajů, rohů, hran, dilatačních i pracovních spojů, kotev, obrubníků, dilatačních zařízení, odvodnění, otvorů, neizolovaných míst a pod.    
- zajištění odvodnění povrchu izolace, včetně odvodnění nejnižších míst, pokud dokumentace pro zadání stavby nestanoví jinak    
- ochrana izolace do doby zřízení definitivní ochranné vrstvy nebo konstrukce    
- úprava, očištění a ošetření prostoru kolem izolace    
- provedení požadovaných zkoušek    
- zahrnuje ochranné vrstvy, např. geotextilii, fólii...</t>
  </si>
  <si>
    <t>R7110003</t>
  </si>
  <si>
    <t>SVI - 3  
185,21=185,210 [A]</t>
  </si>
  <si>
    <t>Technická specifikace položky odpovídá příslušné cenové soustavě</t>
  </si>
  <si>
    <t>Ostatní konstrukce a práce, bourání</t>
  </si>
  <si>
    <t>9112A3</t>
  </si>
  <si>
    <t>ZÁBRADLÍ MOSTNÍ S VODOR MADLY - DEMONTÁŽ S PŘESUNEM</t>
  </si>
  <si>
    <t>Odstranění trubkového madla ze schodišťové stěny:  
9=9,000 [A]</t>
  </si>
  <si>
    <t>položka zahrnuje:   
- demontáž a odstranění zařízení   
- jeho odvoz na předepsané místo</t>
  </si>
  <si>
    <t>9112B3</t>
  </si>
  <si>
    <t>ZÁBRADLÍ MOSTNÍ SE SVISLOU VÝPLNÍ - DEMONTÁŽ S PŘESUNEM</t>
  </si>
  <si>
    <t>Odstranění zábradlí z říms schodišťových stěn:  
17=17,000 [A]</t>
  </si>
  <si>
    <t>931182</t>
  </si>
  <si>
    <t>VÝPLŇ DILATAČNÍCH SPAR Z POLYSTYRENU TL 20MM</t>
  </si>
  <si>
    <t>dilatace EPS 11,15=11,150 [A]</t>
  </si>
  <si>
    <t>položka zahrnuje dodávku a osazení předepsaného materiálu, očištění ploch spáry před úpravou, očištění okolí spáry po úpravě</t>
  </si>
  <si>
    <t>931244</t>
  </si>
  <si>
    <t>VLOŽKA DILAT SPAR Z PRYŽ PÁSŮ ŠÍŘ DO 400MM PROFIL TL DO 12MM</t>
  </si>
  <si>
    <t>Těsnící pás mezi dilatačními úseky   
26=26,000 [A]  
Těsnící pás zpětného/vratného spoje SVI - deska-stěna  
120=120,000 [B]  
Celkem: A+B=146,000 [C]</t>
  </si>
  <si>
    <t>931254</t>
  </si>
  <si>
    <t>VLOŽ DIL SPAR Z PRYŽ PÁSŮ ŠÍŘ PŘES 400MM PROFIL TL DO 12MM</t>
  </si>
  <si>
    <t>Těsnící pás u napojení stěn na stávající stěny podchodu  
15,0=15,000 [A]</t>
  </si>
  <si>
    <t>93135</t>
  </si>
  <si>
    <t>TĚSNĚNÍ DILATAČ SPAR PRYŽ PÁSKOU NEBO KRUH PROFILEM</t>
  </si>
  <si>
    <t>těsnící provazec mezi dilatačními úseky   
26=26,000 [A]</t>
  </si>
  <si>
    <t>93544</t>
  </si>
  <si>
    <t>ŽLABY Z DÍLCŮ Z POLYMERBET SVĚTLÉ ŠÍŘKY DO 250MM VČET MŘÍŽÍ</t>
  </si>
  <si>
    <t>2,20=2,200 [A]</t>
  </si>
  <si>
    <t>položka zahrnuje:   
-dodávku a uložení dílců žlabu z předepsaného materiálu předepsaných rozměrů včetně mříže   
- spárování, úpravy vtoku a výtoku   
- nezahrnuje nutné zemní práce, předepsané lože, obetonování   
- měří se v metrech běžných délky osy žlabu, odečítají se čistící kusy a vpustě</t>
  </si>
  <si>
    <t>93650</t>
  </si>
  <si>
    <t>DROBNÉ DOPLŇK KONSTR KOVOVÉ</t>
  </si>
  <si>
    <t>KG</t>
  </si>
  <si>
    <t>kotevní svazky 892=892,000 [A]  
měření bludných proudů 17=17,000 [B]  
Celkem: A+B=909,000 [C]</t>
  </si>
  <si>
    <t>- dílenská dokumentace, včetně technologického předpisu spojování,    
- dodání materiálu v požadované kvalitě a výroba konstrukce i dílenská (včetně pomůcek, přípravků a prostředků pro výrobu) bez ohledu na náročnost a její hmotnost, dílenská montáž,    
- dodání spojovacího materiálu,    
- zřízení montážních a dilatačních spojů, spar, včetně potřebných úprav, vložek, opracování, očištění a ošetření,    
- podpěr. konstr. a lešení všech druhů pro montáž konstrukcí i doplňkových, včetně požadovaných otvorů, ochranných a bezpečnostních opatření a základů pro tyto konstrukce a lešení,    
- jakákoliv doprava a manipulace dílců a montážních sestav, včetně dopravy konstrukce z výrobny na stavbu,    
- montáž konstrukce na staveništi, včetně montážních prostředků a pomůcek a zednických výpomocí,    
- montážní dokumentace včetně technologického předpisu montáže,    
- výplň, těsnění a tmelení spar a spojů,    
- čištění konstrukce a odstranění všech vrubů (vrypy, otlačeniny a pod.),    
- veškeré druhy opracování povrchů, včetně úprav pod nátěry a pod izolaci,    
- veškeré druhy dílenských základů a základních nátěrů a povlaků,    
- všechny druhy ocelového kotvení,    
- dílenskou přejímku a montážní prohlídku, včetně požadovaných dokladů,    
- zřízení kotevních otvorů nebo jam, nejsou-li částí jiné konstrukce, jejich úpravy, očištění a ošetření,    
- osazení kotvení nebo přímo částí konstrukce do podpůrné konstrukce nebo do zeminy,    
- výplň kotevních otvorů (příp. podlití patních desek) maltou, betonem nebo jinou speciální hmotou, vyplnění jam zeminou,    
- ošetření kotevní oblasti proti vzniku trhlin, vlivu povětrnosti a pod.,    
- osazení nivelačních značek, včetně jejich zaměření, označení znakem výrobce a vyznačení letopočtu.    
Dokumentace pro zadání stavby může dále předepsat že cena položky ještě obsahuje například:    
- veškeré druhy protikorozní ochrany a nátěry konstrukcí,    
- žárové zinkování ponorem nebo žárové stříkání (metalizace) kovem,    
- zvláštní spojovací prostředky, rozebíratelnost konstrukce,    
- osazení měřících zařízení a úpravy pro ně    
- ochranná opatření před účinky bludných proudů    
- ochranu před přepětím.</t>
  </si>
  <si>
    <t>936501</t>
  </si>
  <si>
    <t>DROBNÉ DOPLŇK KONSTR KOVOVÉ NEREZ</t>
  </si>
  <si>
    <t>Nerezový profil – 1.4301; P5-60x900  
275=275,000 [A]</t>
  </si>
  <si>
    <t>položka zahrnuje:   
- dílenská dokumentace, včetně technologického předpisu spojování   
- dodání  materiálu  v požadované kvalitě a výroba konstrukce i dílenská (včetně  pomůcek,  přípravků a prostředků pro výrobu) bez ohledu na náročnost a její hmotnost, dílenská montáž   
- dodání spojovacího materiálu   
- zřízení  montážních  a  dilatačních  spojů,  spar, včetně potřebných úprav, vložek, opracování, očištění a ošetření   
- podpěr. konstr. a lešení všech druhů pro montáž konstrukcí i doplňkových, včetně požadovaných otvorů, ochranných a bezpečnostních opatření a základů pro tyto konstrukce a lešení   
- jakákoliv doprava a manipulace dílců  a  montážních  sestav,  včetně  dopravy konstrukce z výrobny na stavbu   
- montáž konstrukce na staveništi, včetně montážních prostředků a pomůcek a zednických výpomocí   
- výplň, těsnění a tmelení spar a spojů   
- čištění konstrukce a odstranění všech vrubů (vrypy, otlačeniny a pod.)   
- všechny druhy ocelového kotvení   
- dílenskou přejímku a montážní prohlídku, včetně požadovaných dokladů   
- zřízení kotevních otvorů nebo jam, nejsou-li částí jiné konstrukce, jejich úpravy, očištění a ošetření   
- osazení kotvení nebo přímo částí konstrukce do podpůrné konstrukce nebo do zeminy   
- výplň kotevních otvorů  (příp.  podlití  patních  desek)  maltou,  betonem  nebo  jinou speciální hmotou, vyplnění jam zeminou   
- předepsanou protikorozní ochranu a nátěry konstrukcí   
- osazení měřících zařízení a úpravy pro ně   
- ochranná opatření před účinky bludných proudů</t>
  </si>
  <si>
    <t>96616A</t>
  </si>
  <si>
    <t>BOURÁNÍ KONSTRUKCÍ ZE ŽELEZOBETONU - BEZ DOPRAVY</t>
  </si>
  <si>
    <t>demolice části stávající opěrné stěny schodiště  
18,52=18,520 [A]  
demolice schodiště  
8,56=8,560 [B]  
Celkem: A+B=27,080 [C]</t>
  </si>
  <si>
    <t>položka zahrnuje:   
- rozbourání konstrukce bez ohledu na použitou technologii   
- veškeré pomocné konstrukce (lešení a pod.) 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veškeré další práce plynoucí z technologického předpisu a z platných předpisů</t>
  </si>
  <si>
    <t>96616B</t>
  </si>
  <si>
    <t>BOURÁNÍ KONSTRUKCÍ ZE ŽELEZOBETONU - DOPRAVA</t>
  </si>
  <si>
    <t>demolice části stávající opěrné stěny schodiště  
18,52=18,520 [A]  
demolice schodiště  
8,56=8,560 [B]  
Celkem: A+B=27,080 [C]m3  
C * 2,5t/m3 * 15km=1 015,500 [D]</t>
  </si>
  <si>
    <t>Položka zahrnuje samostatnou dopravu suti a vybouraných hmot. Množství se určí jako součin hmotnosti [t] a požadované vzdálenosti [km].</t>
  </si>
  <si>
    <t>R936501</t>
  </si>
  <si>
    <t>Smykový trn - Schöck Dorn LD-20-P-A4-R0-f20</t>
  </si>
  <si>
    <t>36=36,000 [A]</t>
  </si>
  <si>
    <t>R97619</t>
  </si>
  <si>
    <t>VYBOURÁNÍ DROBNÝCH PŘEDMĚTŮ OSTATNÍCH</t>
  </si>
  <si>
    <t>Odstranění výtahu pro vozíčkáře, včetně ovládacích panelů, kolejnice a dalšího příslušenství.  
1=1,000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</si>
  <si>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položka zahrnuje veškeré další práce plynoucí z technologického předpisu a z platných předpisů</t>
  </si>
  <si>
    <t>R015</t>
  </si>
  <si>
    <t>LIKVIDACE ODPADŮ včetně dopravy</t>
  </si>
  <si>
    <t>LIKVIDACE ODPADŮ NEKONTAMINOVANÝCH - 17 05 04 VYTĚŽENÉ ZEMINY A HORNINY - I. TŘÍDA TĚŽITELNOSTI, včetně dopravy</t>
  </si>
  <si>
    <t>Evidenční položka. Neoceňovat v objektu SO/PS, položka se oceňuje pouze v objektu SO 90-90.</t>
  </si>
  <si>
    <t>na trvalou skládku:  
(730-320)*2,0=820,000 [A]t</t>
  </si>
  <si>
    <t>1. Položka obsahuje: • veškeré poplatky provozovateli skládky, recyklační linky nebo jiného zařízení na zpracování nebo likvidaci odpadů související s převzetím, uložením, zpracováním nebo likvidací odpadu, • náklady spojené s dopravou odpadu z místa stavby na místo převzetí provozovatelem skládky, recyklační linky nebo jiného zařízení na zpracování nebo likvidaci odpadů, • náklady spojené s vyložením a manipulací s materiálem v místě skládky. 3. Způsob měření: • [měrná jednotka – nejčastěji Tuna] určující množství odpadu vytříděného v souladu se zákonem č. 541/2020 Sb., o odpadech, v platném znění</t>
  </si>
  <si>
    <t>R015141</t>
  </si>
  <si>
    <t>LIKVIDACE ODPADŮ NEKONTAMINOVANÝCH - 17 01 01 ARMOVANÉ BETONY V KUSOVITOSTI DO 0,5 M, včetně dopravy</t>
  </si>
  <si>
    <t>27,08*2,5=67,700 [A]t</t>
  </si>
  <si>
    <t>SO 01-30-01</t>
  </si>
  <si>
    <t>Zastávka pardubičky - přeložky zabezpečovacích kabelů</t>
  </si>
  <si>
    <t xml:space="preserve"> SO 01-30-01</t>
  </si>
  <si>
    <t>13183</t>
  </si>
  <si>
    <t>HLOUBENÍ JAM ZAPAŽ I NEPAŽ TŘ II</t>
  </si>
  <si>
    <t>OTSKP 2022</t>
  </si>
  <si>
    <t>13283</t>
  </si>
  <si>
    <t>HLOUBENÍ RÝH ŠÍŘ DO 2M PAŽ I NEPAŽ TŘ. II</t>
  </si>
  <si>
    <t>742</t>
  </si>
  <si>
    <t>Elektroinstalace - slaboproud</t>
  </si>
  <si>
    <t>75A218</t>
  </si>
  <si>
    <t>ZATAŽENÍ A SPOJKOVÁNÍ KABELŮ DO 12 PÁRŮ - DEMONTÁŽ</t>
  </si>
  <si>
    <t>KMPÁR</t>
  </si>
  <si>
    <t>75A217</t>
  </si>
  <si>
    <t>ZATAŽENÍ A SPOJKOVÁNÍ KABELŮ DO 12 PÁRŮ - MONTÁŽ</t>
  </si>
  <si>
    <t>75A228</t>
  </si>
  <si>
    <t>ZATAŽENÍ A SPOJKOVÁNÍ KABELŮ PŘES 12 PÁRŮ - DEMONTÁŽ</t>
  </si>
  <si>
    <t>75A227</t>
  </si>
  <si>
    <t>ZATAŽENÍ A SPOJKOVÁNÍ KABELŮ PŘES 12 PÁRŮ - MONTÁŽ</t>
  </si>
  <si>
    <t>75E117</t>
  </si>
  <si>
    <t>DOZOR PRACOVNÍKŮ PROVOZOVATELE PŘI PRÁCI NA ŽIVÉM ZAŘÍZENÍ</t>
  </si>
  <si>
    <t>75E1B7</t>
  </si>
  <si>
    <t>REGULACE A ZKOUŠENÍ ZABEZPEČOVACÍHO ZAŘÍZENÍ</t>
  </si>
  <si>
    <t>75IJ12R</t>
  </si>
  <si>
    <t>MĚŘENÍ JEDNOSMĚRNÉ NA ZABEZPEČOVACÍM KABELU - na začátku stavby</t>
  </si>
  <si>
    <t>75IJ12R1</t>
  </si>
  <si>
    <t>MĚŘENÍ JEDNOSMĚRNÉ NA ZABEZPEČOVACÍM KABELU - na konci stavby</t>
  </si>
  <si>
    <t>749</t>
  </si>
  <si>
    <t>Elektromontáže - ostatní práce a konstrukce</t>
  </si>
  <si>
    <t>702112</t>
  </si>
  <si>
    <t>KABELOVÝ ŽLAB ZEMNÍ VČETNĚ KRYTU SVĚTLÉ ŠÍŘKY PŘES 120 DO 250 MM</t>
  </si>
  <si>
    <t>702901R</t>
  </si>
  <si>
    <t>ZŘÍZENÍ KABELOVÉHO LOŽE Z PŘESÁTÉHO PÍSKU SVĚTLÉ ŠÍŘKY DO 120 MM</t>
  </si>
  <si>
    <t>ZASYPÁNÍ KABELOVÉHO ŽLABU VRSTVOU Z PŘESÁTÉHO PÍSKU SVĚTLÉ ŠÍŘKY DO 120 MM</t>
  </si>
  <si>
    <t>709612</t>
  </si>
  <si>
    <t>DEMONTÁŽ CHRÁNIČKY/TRUBKY</t>
  </si>
  <si>
    <t>OST</t>
  </si>
  <si>
    <t>Ostatní</t>
  </si>
  <si>
    <t>02730</t>
  </si>
  <si>
    <t>POMOC PRÁCE ZŘÍZ NEBO ZAJIŠŤ OCHRANU INŽENÝRSKÝCH SÍTÍ</t>
  </si>
  <si>
    <t>SO 01-52-01</t>
  </si>
  <si>
    <t>ZAST Pardubičky, zpevněné plochy</t>
  </si>
  <si>
    <t xml:space="preserve"> SO 01-52-01</t>
  </si>
  <si>
    <t>Oddrnování tl. 0,15m 
135*0,15*1,8=36,450 [A] 
Zemní práce - výkop zeminy 
Odtěžení zemního tělesa - část náspu u autobus zastávky 
plocha*výška/2 (šikmý svah) 
52*0,8/2*1,8=37,440 [B] 
Celkem: A+B=73,890 [C]</t>
  </si>
  <si>
    <t>Demontáž zábradlí - základové betonové patky 0,3x0,3x0,6  2ks 
0,3*0,3*0,6*2*2,2=0,238 [A]</t>
  </si>
  <si>
    <t>Oddrnování tl. 0,15m 
135=135,000 [A]</t>
  </si>
  <si>
    <t>18222</t>
  </si>
  <si>
    <t>ROZPROSTŘENÍ ORNICE VE SVAHU V TL DO 0,15M</t>
  </si>
  <si>
    <t>Ohumusování tl. 0,15m a osetí ploch za nenástupní hranou 
80,3=80,300 [A]</t>
  </si>
  <si>
    <t>Přehutnění zemní pláně 
60=60,000 [A]</t>
  </si>
  <si>
    <t>12273A</t>
  </si>
  <si>
    <t>ODKOPÁVKY A PROKOPÁVKY OBECNÉ TŘ. I - BEZ DOPRAVY</t>
  </si>
  <si>
    <t>Zemní práce - výkop zeminy 
Odtěžení zemního tělesa - část náspu u autobus zastávky 
plocha*výška/2 (šikmý svah) 
52*0,8/2=20,800 [A]</t>
  </si>
  <si>
    <t>Těleso náspu pod chodníkem - zásyp hutněný po vrstvách tl. max. 0,3m 
Zhutněný propustný nenamrzavý materiál 
2,97*27=80,190 [A] 
Podklad. vrstva pod pochozí plochy ŠDA fr. 0/32; tl. 200mm - HUTNĚNÁ 
60*0,2*1,1=13,200 [B] 
Celkem: A+B=93,390 [C]</t>
  </si>
  <si>
    <t>Ložná vrstav pod pochozí plochy; ŠD fr. 2/5; tl. 40mm 
60*0,04*1,1=2,640 [A]</t>
  </si>
  <si>
    <t>Beton. dlažba šedá, zámková typ "íčko", tl. 60mm, hladká, zkosená hrana plocha*souč. ztratného 
60*1,1=66,000 [A]</t>
  </si>
  <si>
    <t>Odstranění zábradlí s horizontální výplní 
3,64=3,640 [A]</t>
  </si>
  <si>
    <t>Chodníkový obrubník (ŠxVxD 80x250x1000mm) do beton. lože C 16/20 
19+27+3=49,000 [A]</t>
  </si>
  <si>
    <t>Demontáž zábradlí - základové betonové patky 0,3x0,3x0,6 2ks 
0,3*0,3*0,6*2=0,108 [A]</t>
  </si>
  <si>
    <t>SO 01-74-01</t>
  </si>
  <si>
    <t>ZAST Pardubičky, zastřešení bezbariérového přístupu</t>
  </si>
  <si>
    <t xml:space="preserve"> SO 01-74-01</t>
  </si>
  <si>
    <t>741811</t>
  </si>
  <si>
    <t>UZEMŇOVACÍ VODIČ NA POVRCHU FEZN DO 120 MM2</t>
  </si>
  <si>
    <t>2*2,0=4,000 [A]</t>
  </si>
  <si>
    <t>1. Položka obsahuje:    
 – uchycení vodiče na povrch vč. podpěr, konzol, svorek a pod.    
 – měření, dělení, spojování    
 – nátěr    
2. Položka neobsahuje:    
 X    
3. Způsob měření:    
Měří se metr délkový.</t>
  </si>
  <si>
    <t>741D11</t>
  </si>
  <si>
    <t>HROMOSVODOVÝ VODIČ FEZN NA POVRCHU</t>
  </si>
  <si>
    <t>2*3.0*2=12,000 [A]</t>
  </si>
  <si>
    <t>1. Položka obsahuje:    
 – dělení, spojování    
 – upevnění vč. veškerého příslušenství    
2. Položka neobsahuje:    
 X    
3. Způsob měření:    
Měří se metr délkový.</t>
  </si>
  <si>
    <t>76411</t>
  </si>
  <si>
    <t>KRYTINA STŘECH Z POZINK PLECHU</t>
  </si>
  <si>
    <t>trapézový plech - TR 50/250/0,75  
168,52=168,520 [A]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</si>
  <si>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 
- Položka zahrnuje veškerý materiál, výrobky a polotovary, včetně mimostaveništní a vnitrostaveništní dopravy (rovněž přesuny), včetně naložení a složení,případně s uložením.</t>
  </si>
  <si>
    <t>76421</t>
  </si>
  <si>
    <t>OPLECHOVÁNÍ A LEMOVÁNÍ KONSTRUKCÍ Z POZINKOVANÉHO PLECHU</t>
  </si>
  <si>
    <t>Oplechování spoje, sloupů, modulu W.1 lištou RŠ 330  
K.07: 3,127=3,127 [A]  
K.08: 3,235=3,235 [B]  
K.09: 2,845=2,845 [C]  
K.10: 3,300=3,300 [D]  
K.11: 2,835=2,835 [E]  
K.12: 2,845=2,845 [F]  
K.13: 3,235=3,235 [G]  
Celkem: (A+B+C+D+E+F+G)*0,33=7,069 [H]</t>
  </si>
  <si>
    <t>76425</t>
  </si>
  <si>
    <t>OPLECHOVÁNÍ A LEMOVÁNÍ KONSTR Z TITANZINK PLECHU</t>
  </si>
  <si>
    <t>Oplechování závětrnou lištou RŠ 250  
K.03: 8,525=8,525 [A]  
K.04: 45,355=45,355 [B]  
K.05: 3,127=3,127 [C]  
K.06: 3,127=3,127 [D]  
Celkem: (A+B+C+D)*0,25=15,034 [E]</t>
  </si>
  <si>
    <t>764444</t>
  </si>
  <si>
    <t>ŽLABY ZE ZINK PLECHU RŠ DO 500MM</t>
  </si>
  <si>
    <t>K.01: 8,770=8,770 [A]  
K.02: 45,600=45,600 [B]  
Celkem: A+B=54,370 [C]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</si>
  <si>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 
- Položka zahrnuje veškerý materiál, výrobky a polotovary, včetně mimostaveništní a vnitrostaveništní dopravy (rovněž přesuny), včetně naložení a složení,případně s uložením.    
- položka zahrnuje háky, zděře, čela, manžety, odbočky, kolena, rohy, hrdla, odskoky, výpusti, přechodové kusy a pod.</t>
  </si>
  <si>
    <t>764542</t>
  </si>
  <si>
    <t>ODPAD TROUBY KRUH (ČTVERC) ZE ZINK PLECHU DN DO 100MM</t>
  </si>
  <si>
    <t>3*2,500=7,500 [A]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</si>
  <si>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  
- Položka zahrnuje veškerý materiál, výrobky a polotovary, včetně mimostaveništní a vnitrostaveništní dopravy (rovněž přesuny), včetně naložení a složení,případně s uložením.     
- položka zahrnuje háky, zděře, čela, manžety, odbočky, kolena, rohy, hrdla, odskoky, výpusti, přechodové kusy a pod.</t>
  </si>
  <si>
    <t>78352</t>
  </si>
  <si>
    <t>PROTIKOROZ OCHRANA KLEMPÍŘ KONSTR NÁTĚREM VÍCEVRST</t>
  </si>
  <si>
    <t>horní plocha střechy, lemovací lišty střechy jsou RAL 3000 ohnivě červená  
spodní plocha střechy jsou RAL 9002 světle šedá  
trapézový plech - TR 50/250/0,75  
168,52*2=337,040 [A]  
Oplechování spoje, sloupů, modulu W.1 lištou RŠ 330  
7,069=7,069 [B]  
Oplechování závětrnou lištou RŠ 250  
15,034=15,034 [C]  
Celkem: A+B+C=359,143 [D]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</si>
  <si>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</si>
  <si>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787117</t>
  </si>
  <si>
    <t>ZASKLÍVÁNÍ STĚN A PŘÍČEK BEZPEČNOSTNÍM SKLEM</t>
  </si>
  <si>
    <t>Včetně povrchové úpravy proti nárazu ptactva.  
SKL.01: 171,60=171,600 [A]  
SKL.02: 145,60=145,600 [B]  
SKL.03: 2,42=2,420 [C]  
SKL.04: 2,54=2,540 [D]  
SKL.05: 2,65=2,650 [E]  
SKL.06: 1,81=1,810 [F]  
Celkem: A+B+C+D+E+F=326,620 [G]</t>
  </si>
  <si>
    <t>- položky zasklívání zahrnují kompletní zasklení, včetně lišt, spojovacího materiálu, těsnící profily a tmely. Zahrnují i další předepsané práce jako broušení, vrtání, lepení a pod.</t>
  </si>
  <si>
    <t>93641</t>
  </si>
  <si>
    <t>LAPAČ SPLAVENIN</t>
  </si>
  <si>
    <t>Položka zahrnuje veškerý materiál, výrobky a polotovary, včetně mimostaveništní a vnitrostaveništní dopravy (rovněž přesuny), včetně naložení a složení,případně s uložením.</t>
  </si>
  <si>
    <t>94190</t>
  </si>
  <si>
    <t>LEHKÉ PRACOVNÍ LEŠENÍ DO 1,5 KPA</t>
  </si>
  <si>
    <t>(45+8,5)*5*3,5=936,250 [A]</t>
  </si>
  <si>
    <t>Položka zahrnuje dovoz, montáž, údržbu, opotřebení (nájemné), demontáž, konzervaci, odvoz.</t>
  </si>
  <si>
    <t>R95101</t>
  </si>
  <si>
    <t>DODÁVKA A MONTÁŽ OCELOVÉ KONSTRUKCE ZASTŘEŠENÍ VČ. POVRCHOVÉ ÚPRAVY</t>
  </si>
  <si>
    <t>konstrukční sloupy: 8894,24=8 894,240 [A]  
konstrukční nosníky: 4884,83=4 884,830 [B]  
plechy: 1475,61+2,00=1 477,610 [C]  
Celkem: A+B+C=15 256,680 [D]</t>
  </si>
  <si>
    <t>1. Položka obsahuje:  – výrobu a montáž ocelové konstrukce vč. podružného materiálu, dovoz, rozměření, montáž konstrukce vč. montážních mechanismů, usazení, upevnění do základových patek, sváření, a provedení povrchové úpravy proti korozi: metalizací (zinkováním) 120µm + ochranným nátěrovým systémem s finálním odstínem RAL. nátěrový systém ocelové      
konstrukce musí odolávat kategorii korozivní agresivity C4 (vysoká) a životnosti systému H (vysoká) tj. nad 15 let. dle ČSN EN 12500      
- skladba nátěrového souvrství (základní a vrchní nátěry) a tloušťky jednotlivých vrstev budou provedeny dle zásad a požadavků tabulky a.4 uvedené v ČSN EN ISO 12944-5, pro výše navrženou ochrannou účinnost.      
I při provedení protikorozní ochrany v dílně budou místa montážních svarových spojů tryskána a dodatečně chráněna na stavbě.      
Respektování závazného předpisu ČD s 5/4 protikorozní ochrana ocelových konstrukcí a TKP ČD kapitola 25 protikorozní ochrana úložných zařízení a konstrukcí.      
Zhotovení výrobní dokumentace, předepsané zkoušky       
2. Položka neobsahuje: střešní pláště a odvodnění</t>
  </si>
  <si>
    <t>SO 01-75-01</t>
  </si>
  <si>
    <t>ZAST Pardubičky, zřízení nástupištního přístřešku</t>
  </si>
  <si>
    <t xml:space="preserve"> SO 01-75-01</t>
  </si>
  <si>
    <t>13273A</t>
  </si>
  <si>
    <t>HLOUBENÍ RÝH ŠÍŘ DO 2M PAŽ I NEPAŽ TŘ. I - BEZ DOPRAVY</t>
  </si>
  <si>
    <t>výkop pro základové pasy  
(0,600*0,35*6,705)*2=2,816 [A]  
(0,600*0,350*1,700)*2=0,714 [B]  
Celkem: A+B=3,530 [C]</t>
  </si>
  <si>
    <t>položka zahrnuje:   
-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ruční vykopávky, odstranění kořenů a napadávek   
- pažení, vzepření a rozepření vč. přepažování (vyjma štětových stěn)   
- úpravu, ochranu a očištění dna, základové spáry, stěn a svahů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</si>
  <si>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13273B</t>
  </si>
  <si>
    <t>HLOUBENÍ RÝH ŠÍŘ DO 2M PAŽ I NEPAŽ TŘ. I - DOPRAVA</t>
  </si>
  <si>
    <t>na trvalou skládku:  
3,53*15km=52,950 [B]</t>
  </si>
  <si>
    <t>3,530=3,530 [A]</t>
  </si>
  <si>
    <t>pod základové pasy  
(0,600*6,705)*2=8,046 [A]  
(0,600*1,700)*2=2,040 [B]  
Celkem: A+B=10,086 [C]</t>
  </si>
  <si>
    <t>285392</t>
  </si>
  <si>
    <t>DODATEČNÉ KOTVENÍ VLEPENÍM BETONÁŘSKÉ VÝZTUŽE D DO 16MM DO VRTŮ</t>
  </si>
  <si>
    <t>Šrouby HAS-U 8.8 M12x170mm   
Šrouby HAS-U 8.8 M16x230mm</t>
  </si>
  <si>
    <t>10=10,000 [A]  
8=8,000 [B]  
Celkem: A+B=18,000 [C]</t>
  </si>
  <si>
    <t>31127</t>
  </si>
  <si>
    <t>ZDI A STĚNY PODPĚR A VOLNÉ Z CIHEL A TVÁRNIC NEPÁLENÝCH</t>
  </si>
  <si>
    <t>základové pasy z tvárnic ztraceného bednění  
(0,200*1,000*6,305)*2=2,522 [A]  
(0,200*1,000*2,100)*2=0,840 [B]  
Celkem: A+B=3,362 [C]</t>
  </si>
  <si>
    <t>Položka zahrnuje veškerý materiál, výrobky a polotovary, včetně mimostaveništní a vnitrostaveništní dopravy (rovněž přesuny), včetně naložení a složení, případně s uložením.</t>
  </si>
  <si>
    <t>342365</t>
  </si>
  <si>
    <t>VÝZTUŽ STĚN A PŘÍČEK VÝPLŇ A ODDĚL Z OCELI 10505, B500B</t>
  </si>
  <si>
    <t>konstrukční výztuž základových pasů z tvárnic ztraceného bednění  
0,231=0,231 [A]</t>
  </si>
  <si>
    <t>Položka zahrnuje veškerý materiál, výrobky a polotovary, včetně mimostaveništní a vnitrostaveništní dopravy (rovněž přesuny), včetně naložení a složení, případně s uložením   
- dodání betonářské výztuže v požadované kvalitě, stříhání, řezání, ohýbání a spojování do všech požadovaných tvarů (vč. armakošů) a uložení s požadovaným zajištěním polohy a krytí výztuže betonem,   
- veškeré svary nebo jiné spoje výztuže,   
- pomocné konstrukce a práce pro osazení a upevnění výztuže,   
- zednické výpomoci pro montáž betonářské výztuže,   
- úpravy výztuže pro osazení doplňkových konstrukcí,   
- ochranu výztuže do doby jejího zabetonování,   
- úpravy výztuže pro zřízení železobetonových kloubů, kotevních prvků, závěsných ok a doplňkových konstrukcí,   
- veškerá opatření pro zajištění soudržnosti výztuže a betonu,   
- vodivé propojení výztuže, které je součástí ochrany konstrukce proti vlivům bludných proudů, vyvedení do měřících skříní nebo míst pro měření bludných proudů (vlastní měřící skříně se uvádějí položkami SD 74),   
- povrchovou antikorozní úpravu výztuže,   
- separaci výztuže,   
- osazení měřících zařízení a úpravy pro ně,   
- osazení měřících skříní nebo míst pro měření bludných proudů.</t>
  </si>
  <si>
    <t>41731</t>
  </si>
  <si>
    <t>ZTUŽUJÍCÍ PÁSY Z PROST BETONU</t>
  </si>
  <si>
    <t>základové pasy; beton C30/37 XC3, XF2, XA1  
(0,600*0,35*6,705)*2=2,816 [A]  
(0,600*0,350*1,700)*2=0,714 [B]  
Celkem: A+B=3,530 [C]</t>
  </si>
  <si>
    <t>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</t>
  </si>
  <si>
    <t>451315</t>
  </si>
  <si>
    <t>PODKLADNÍ A VÝPLŇOVÉ VRSTVY Z PROSTÉHO BETONU C30/37</t>
  </si>
  <si>
    <t>zmonolitnění základových pasů z tvárnic ztraceného bednění betonem, beton C30/37 XC3, XF2, XA1  
(0,200*1,000*6,305)*2=2,522 [A]  
(0,200*1,000*2,100)*2=0,840 [B]  
Celkem: A+B=3,362 [C]</t>
  </si>
  <si>
    <t>2*3,0*2=12,000 [A]</t>
  </si>
  <si>
    <t>76414</t>
  </si>
  <si>
    <t>KRYTINA STŘECH ZE ZINK PLECHU</t>
  </si>
  <si>
    <t>trapézový plech - TR 50/250/0,75  
20,34=20,340 [A]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</si>
  <si>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  
- Položka zahrnuje veškerý materiál, výrobky a polotovary, včetně mimostaveništní a vnitrostaveništní dopravy (rovněž přesuny), včetně naložení a složení,případně s uložením.</t>
  </si>
  <si>
    <t>Oplechování závětrnou lištou RŠ 250  
K.B.02: 6,305=6,305 [A]  
K.B.03: 2,728=2,728 [B]  
K.B.04: 2,728=2,728 [C]  
Celkem: (A+B+C)*0,25=2,940 [D]</t>
  </si>
  <si>
    <t>K.B.01: 6,305=6,305 [A]</t>
  </si>
  <si>
    <t>K.B.05: 2,500=2,500 [A]</t>
  </si>
  <si>
    <t>horní plocha střechy, lemovací lišty střechy jsou RAL 3000 ohnivě červená  
spodní plocha střechy jsou RAL 9002 světle šedá  
trapézový plech - TR 50/250/0,75  
20,34*2=40,680 [A]  
Oplechování závětrnou lištou RŠ 250  
2,94=2,940 [B]  
Celkem: A+B=43,620 [C]</t>
  </si>
  <si>
    <t>Včetně povrchové úpravy proti nárazu ptactva.  
SKL.B.01: 15,00=15,000 [A]  
SKL.B.03: 6,12=6,120 [B]  
SKL.B.04: 6,54=6,540 [C]  
Celkem: A+B+C=27,660 [D]</t>
  </si>
  <si>
    <t>7,0*3,0*3,2=67,200 [A]</t>
  </si>
  <si>
    <t>plechy: 79,98=79,980 [A]  
konstrukční nosníky: 215,72=215,720 [B]  
konstrukční sloupy: 389,64=389,640 [C]  
Celkem: A+B+C=685,340 [D]</t>
  </si>
  <si>
    <t>na trvalou skládku:  
3,530*2,0=7,060 [A]</t>
  </si>
  <si>
    <t>SO 01-79-01</t>
  </si>
  <si>
    <t>ZAST Pardubičky, doplnění mobiliáře</t>
  </si>
  <si>
    <t xml:space="preserve"> SO 01-79-01</t>
  </si>
  <si>
    <t>461313</t>
  </si>
  <si>
    <t>PATKY Z PROSTÉHO BETONU C16/20</t>
  </si>
  <si>
    <t>Základ pro 1ks reklamního panelu, včetně vložené chráničky a zemního drátu pro budoucí reklamní panely.</t>
  </si>
  <si>
    <t>0,900 * 0,750 * 1,500=1,013 [A]m3</t>
  </si>
  <si>
    <t>položka zahrnuje:  
- nutné zemní práce (hloubení rýh a 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</t>
  </si>
  <si>
    <t>93751</t>
  </si>
  <si>
    <t>MOBILIÁŘ - KOVOVÉ LAVIČKY</t>
  </si>
  <si>
    <t>Sedací prvek typu A.2  
2=2,000 [A]</t>
  </si>
  <si>
    <t>Položka zahrnuje:    
- montáž, osazení a dodávku kompletního zařízení, předepsaného zadávací dokumentací    
- mimostavništní a vnitrostaveništní dopravu    
- nezbytné zemní práce a základové konstrukce    
- předepsanou povrchovou úpravu (nátěry a pod.)    
Pozn.: materiál uvedený v textu představuje rozhodující podíl ve výrobku</t>
  </si>
  <si>
    <t>93753</t>
  </si>
  <si>
    <t>MOBILIÁŘ - KOVOVÉ KOŠE NA ODPADKY</t>
  </si>
  <si>
    <t>Nádoba na odpad typ B.2  
1=1,000 [A]</t>
  </si>
  <si>
    <t>Položka zahrnuje:   
- montáž, osazení a dodávku kompletního zařízení, předepsaného zadávací dokumentací   
- mimostavništní a vnitrostaveništní dopravu   
- nezbytné zemní práce a základové konstrukce   
- předepsanou povrchovou úpravu (nátěry a pod.)   
Pozn.: materiál uvedený v textu představuje rozhodující podíl ve výrobku</t>
  </si>
  <si>
    <t>R937233</t>
  </si>
  <si>
    <t>MOBILIÁŘ - NÁDOBY NA POSYPOVÝ MATERIÁL</t>
  </si>
  <si>
    <t>1=1,000 [A]</t>
  </si>
  <si>
    <t>R9376701</t>
  </si>
  <si>
    <t>MOBILIÁŘ - INFORMAČNÍ A REKLAMNÍ PANELY</t>
  </si>
  <si>
    <t>Informační panel typ D.1  
2=2,000 [A]</t>
  </si>
  <si>
    <t>R9376702</t>
  </si>
  <si>
    <t>Informační panel typ D.2  
1=1,000 [A]</t>
  </si>
  <si>
    <t>97619</t>
  </si>
  <si>
    <t>Odstranění stávajícího billboardu (5,1x2,4), včetně základové konstrukce.  
1=1,000 [A]</t>
  </si>
  <si>
    <t>SO 01-86-01</t>
  </si>
  <si>
    <t>ZAST Pardubičky, osvětlení a úprava rozvodů NN</t>
  </si>
  <si>
    <t xml:space="preserve"> SO 01-86-01</t>
  </si>
  <si>
    <t>11090</t>
  </si>
  <si>
    <t>VŠEOBECNÉ VYKLIZENÍ OSTATNÍCH PLOCH</t>
  </si>
  <si>
    <t>11348</t>
  </si>
  <si>
    <t>ODSTRANĚNÍ KRYTU ZPEVNĚNÝCH PLOCH Z DLAŽDIC VČETNĚ PODKLADU</t>
  </si>
  <si>
    <t>11348B</t>
  </si>
  <si>
    <t>ODSTRANĚNÍ KRYTU ZPEVNĚNÝCH PLOCH Z DLAŽDIC VČETNĚ PODKLADU - DOPRAVA</t>
  </si>
  <si>
    <t>13183B</t>
  </si>
  <si>
    <t>HLOUBENÍ JAM ZAPAŽ I NEPAŽ TŘ. II - DOPRAVA</t>
  </si>
  <si>
    <t>13283B</t>
  </si>
  <si>
    <t>HLOUBENÍ RÝH ŠÍŘ DO 2M PAŽ I NEPAŽ TŘ. II - DOPRAVA</t>
  </si>
  <si>
    <t>R141733</t>
  </si>
  <si>
    <t>ODSÁVÁNÍ BENTONITOVÉ SMĚSI Z PROTLAKU S ODVOZEM DO 20KM</t>
  </si>
  <si>
    <t>272313</t>
  </si>
  <si>
    <t>ZÁKLADY Z PROSTÉHO BETONU DO C16/20</t>
  </si>
  <si>
    <t>58930</t>
  </si>
  <si>
    <t>VÝPLŇ SPAR KAMENIVEM</t>
  </si>
  <si>
    <t>70</t>
  </si>
  <si>
    <t>Všeobecné práce pro silnoproud a slaboproud</t>
  </si>
  <si>
    <t>702311</t>
  </si>
  <si>
    <t>ZAKRYTÍ KABELŮ VÝSTRAŽNOU FÓLIÍ ŠÍŘKY DO 20 CM</t>
  </si>
  <si>
    <t>R702903</t>
  </si>
  <si>
    <t>OBSYP KABELOVÉHO VEDENÍ VRSTVOU Z PŘESÁTÉHO PÍSKU</t>
  </si>
  <si>
    <t>703412</t>
  </si>
  <si>
    <t>ELEKTROINSTALAČNÍ TRUBKA PLASTOVÁ VČETNĚ UPEVNĚNÍ A PŘÍSLUŠENSTVÍ DN PRŮMĚRU PŘES 25 DO 40 MM</t>
  </si>
  <si>
    <t>R706214</t>
  </si>
  <si>
    <t>VÝKOP A ZÁHOZ PRŮZKUMNÉ SONDY PRO PROVÁDĚNÍ VÝKOPOVÝCH PRACÍ</t>
  </si>
  <si>
    <t>709110</t>
  </si>
  <si>
    <t>PROVIZORNÍ ZAJIŠTĚNÍ KABELU VE VÝKOPU</t>
  </si>
  <si>
    <t>R709540</t>
  </si>
  <si>
    <t>OCHRANA ŠTĚRKOVÉHO LOŽE GEOTEXTILIÍ PROTI ZNEČIŠTĚNÍ</t>
  </si>
  <si>
    <t>709611</t>
  </si>
  <si>
    <t>DEMONTÁŽ KABELOVÉHO ŽLABU/LIŠTY VČETNĚ KRYTU</t>
  </si>
  <si>
    <t>R709691</t>
  </si>
  <si>
    <t>DEMONTÁŽ - ODVOZ (NA LIKVIDACI ODPADŮ NEBO JINÉ URČENÉ MÍSTO)</t>
  </si>
  <si>
    <t>741</t>
  </si>
  <si>
    <t>Silnoproud - Elektroinstalační materiál, ocelové konstrukce, uzemnění</t>
  </si>
  <si>
    <t>741911</t>
  </si>
  <si>
    <t>UZEMŇOVACÍ VODIČ V ZEMI FEZN DO 120 MM2</t>
  </si>
  <si>
    <t>741C02</t>
  </si>
  <si>
    <t>UZEMŇOVACÍ SVORKA</t>
  </si>
  <si>
    <t>741C07</t>
  </si>
  <si>
    <t>VYVEDENÍ UZEMŇOVACÍCH VODIČŮ NA POVRCH/KONSTRUKCI</t>
  </si>
  <si>
    <t>741Z05</t>
  </si>
  <si>
    <t>DEMONTÁŽ VNĚJŠÍHO UZEMNĚNÍ</t>
  </si>
  <si>
    <t>741Z92</t>
  </si>
  <si>
    <t>Silnoproud - Silnoproudé rozvody</t>
  </si>
  <si>
    <t>742G11</t>
  </si>
  <si>
    <t>KABEL NN DVOU- A TŘÍŽÍLOVÝ CU S PLASTOVOU IZOLACÍ DO 2,5 MM2</t>
  </si>
  <si>
    <t>742G12</t>
  </si>
  <si>
    <t>KABEL NN DVOU- A TŘÍŽÍLOVÝ CU S PLASTOVOU IZOLACÍ OD 4 DO 16 MM2</t>
  </si>
  <si>
    <t>742H11</t>
  </si>
  <si>
    <t>KABEL NN ČTYŘ- A PĚTIŽÍLOVÝ CU S PLASTOVOU IZOLACÍ DO 2,5 MM2</t>
  </si>
  <si>
    <t>742H12</t>
  </si>
  <si>
    <t>KABEL NN ČTYŘ- A PĚTIŽÍLOVÝ CU S PLASTOVOU IZOLACÍ OD 4 DO 16 MM2</t>
  </si>
  <si>
    <t>742L11</t>
  </si>
  <si>
    <t>UKONČENÍ DVOU AŽ PĚTIŽÍLOVÉHO KABELU V ROZVADĚČI NEBO NA PŘÍSTROJI DO 2,5 MM2</t>
  </si>
  <si>
    <t>742L12</t>
  </si>
  <si>
    <t>UKONČENÍ DVOU AŽ PĚTIŽÍLOVÉHO KABELU V ROZVADĚČI NEBO NA PŘÍSTROJI OD 4 DO 16 MM2</t>
  </si>
  <si>
    <t>742P13</t>
  </si>
  <si>
    <t>ZATAŽENÍ KABELU DO CHRÁNIČKY - KABEL DO 4 KG/M</t>
  </si>
  <si>
    <t>742P15</t>
  </si>
  <si>
    <t>OZNAČOVACÍ ŠTÍTEK NA KABEL</t>
  </si>
  <si>
    <t>742P17</t>
  </si>
  <si>
    <t>VYHLEDÁNÍ STÁVAJÍCÍHO KABELU (MĚŘENÍ, SONDA)</t>
  </si>
  <si>
    <t>742Z23</t>
  </si>
  <si>
    <t>DEMONTÁŽ KABELOVÉHO VEDENÍ NN</t>
  </si>
  <si>
    <t>742Z92</t>
  </si>
  <si>
    <t>743</t>
  </si>
  <si>
    <t>Silnoproud - Silnoproudá zařízení</t>
  </si>
  <si>
    <t>743111</t>
  </si>
  <si>
    <t>OSVĚTLOVACÍ STOŽÁR SKLOPNÝ ŽÁROVĚ ZINKOVANÝ DÉLKY DO 6 M</t>
  </si>
  <si>
    <t>743473</t>
  </si>
  <si>
    <t>SVÍTIDLO DRÁŽNÍ LED, MIN. IP 54, ELEKTRONICKÝ PŘEDŘADNÍK, PŘES 25 DO 45 W</t>
  </si>
  <si>
    <t>7434A1</t>
  </si>
  <si>
    <t>SVÍTIDLO DRÁŽNÍ LED ANTIVANDAL, MIN. IP 54, TŘÍDA II, DO 10 W, KLASICKÁ MONTÁŽ</t>
  </si>
  <si>
    <t>R7434B4</t>
  </si>
  <si>
    <t>SVÍTIDLO LINEÁRNÍ LED ANTIVANDAL, MIN. IP 54, TŘÍDA II, MONTÁŽ DO NIKY, S 3F NAPÁJECÍ LIŠTOU A PROFILY, DÉLKA DO 80m</t>
  </si>
  <si>
    <t>R743621</t>
  </si>
  <si>
    <t>ROZVADĚČ PRO DRÁŽNÍ OSVĚTLENÍ SILOVÝ NAPÁJECÍ SE ZDROJEM PRO LINEÁRNÍ LED OSVĚTLENÍ, SE STMÍVÁNÍM</t>
  </si>
  <si>
    <t>743642</t>
  </si>
  <si>
    <t>ROZVADĚČ PRO DRÁŽNÍ OSVĚTLENÍ - ÚPRAVA SOFTWARE PO ROZŠÍŘENÍ O DALŠÍ VĚTEV</t>
  </si>
  <si>
    <t>743972</t>
  </si>
  <si>
    <t>ÚPRAVA NEBO ROZŠÍŘENÍ SW NA ELEKTRODISPEČINKU PRO ZOBRAZENÍ A VÝPIS HLÁŠEK Z TECHNOLOGIE DŘT,SKŘ,DDTS</t>
  </si>
  <si>
    <t>743Z11</t>
  </si>
  <si>
    <t>DEMONTÁŽ OSVĚTLOVACÍHO STOŽÁRU ULIČNÍHO VÝŠKY DO 15 M</t>
  </si>
  <si>
    <t>743Z35</t>
  </si>
  <si>
    <t>DEMONTÁŽ SVÍTIDLA Z OSVĚTLOVACÍHO STOŽÁRU VÝŠKY DO 15 M</t>
  </si>
  <si>
    <t>743Z91</t>
  </si>
  <si>
    <t>747</t>
  </si>
  <si>
    <t>Silnoproud - Zkoušky, revize a HZS</t>
  </si>
  <si>
    <t>747111</t>
  </si>
  <si>
    <t>KONTROLA SILOVÝCH ROZVADĚČŮ NN, 1 POLE</t>
  </si>
  <si>
    <t>747213</t>
  </si>
  <si>
    <t>CELKOVÁ PROHLÍDKA, ZKOUŠENÍ, MĚŘENÍ A VYHOTOVENÍ VÝCHOZÍ REVIZNÍ ZPRÁVY, PRO OBJEM IN PŘES 500 DO 1000 TIS. KČ</t>
  </si>
  <si>
    <t>747301</t>
  </si>
  <si>
    <t>PROVEDENÍ PROHLÍDKY A ZKOUŠKY PRÁVNICKOU OSOBOU, VYDÁNÍ PRŮKAZU ZPŮSOBILOSTI</t>
  </si>
  <si>
    <t>747511</t>
  </si>
  <si>
    <t>ZKOUŠKY VODIČŮ A KABELŮ NN PRŮŘEZU ŽÍLY DO 5X25 MM2</t>
  </si>
  <si>
    <t>747541</t>
  </si>
  <si>
    <t>MĚŘENÍ INTENZITY OSVĚTLENÍ INSTALOVANÉHO V ROZSAHU TOHOTO SO/PS</t>
  </si>
  <si>
    <t>747701</t>
  </si>
  <si>
    <t>DOKONČOVACÍ MONTÁŽNÍ PRÁCE NA ELEKTRICKÉM ZAŘÍZENÍ</t>
  </si>
  <si>
    <t>747702</t>
  </si>
  <si>
    <t>ÚPRAVA ZAPOJENÍ STÁVAJÍCÍCH KABELOVÝCH SKŘÍNÍ/ROZVADĚČŮ</t>
  </si>
  <si>
    <t>747703</t>
  </si>
  <si>
    <t>ZKUŠEBNÍ PROVOZ</t>
  </si>
  <si>
    <t>747705</t>
  </si>
  <si>
    <t>MANIPULACE NA ZAŘÍZENÍCH PROVÁDĚNÉ PROVOZOVATELEM</t>
  </si>
  <si>
    <t>65</t>
  </si>
  <si>
    <t>747706</t>
  </si>
  <si>
    <t>ZJIŠŤOVÁNÍ STÁVAJÍCÍHO STAVU ROZVODŮ NN</t>
  </si>
  <si>
    <t>748</t>
  </si>
  <si>
    <t>Silnoproud - Ostatní</t>
  </si>
  <si>
    <t>66</t>
  </si>
  <si>
    <t>748211</t>
  </si>
  <si>
    <t>POVRCHOVÁ ÚPRAVA NÁTĚREM</t>
  </si>
  <si>
    <t>67</t>
  </si>
  <si>
    <t>748242</t>
  </si>
  <si>
    <t>PÍSMENA A ČÍSLICE VÝŠKY PŘES 40 DO 100 MM</t>
  </si>
  <si>
    <t>Ostatní práce</t>
  </si>
  <si>
    <t>966158</t>
  </si>
  <si>
    <t>BOURÁNÍ KONSTRUKCÍ Z PROST BETONU S ODVOZEM DO 20KM</t>
  </si>
  <si>
    <t>990</t>
  </si>
  <si>
    <t>Likvidace odpadů vč. dopravy</t>
  </si>
  <si>
    <t>68</t>
  </si>
  <si>
    <t>POPLATKY ZA LIKVIDACI ODPADŮ NEKONTAMINOVANÝCH - 17 05 04 VYTĚŽENÉ ZEMINY A HORNINY - II. TŘÍDA TĚŽITELNOSTI VČETNĚ DOPRAVY</t>
  </si>
  <si>
    <t>69</t>
  </si>
  <si>
    <t>POPLATKY ZA LIKVIDACI ODPADŮ NEKONTAMINOVANÝCH - 17 01 01 BETON Z DEMOLIC OBJEKTŮ, ZÁKLADŮ TV, KŮLY A SLOUPY VČETNĚ DOPRAVY</t>
  </si>
  <si>
    <t>R015310</t>
  </si>
  <si>
    <t>POPLATKY ZA LIKVIDACI ODPADŮ NEKONTAMINOVANÝCH - 16 02 14 ELEKTROŠROT, VČETNĚ DOPRAVY</t>
  </si>
  <si>
    <t>71</t>
  </si>
  <si>
    <t>R015890</t>
  </si>
  <si>
    <t>POPLATKY ZA LIKVIDACI ODPADŮ NEKONTAMINOVANÝCH - 17 04 11 - ZBYTKY KABELŮ A VODIČŮ (I S IZOLACÍ), VČETNĚ DOPRAVY</t>
  </si>
  <si>
    <t>SO 01-86-02</t>
  </si>
  <si>
    <t>ZAST Pardubičky, přeložka kabelu 6kV</t>
  </si>
  <si>
    <t xml:space="preserve"> SO 01-86-02</t>
  </si>
  <si>
    <t>742611</t>
  </si>
  <si>
    <t>KABEL VN - TŘÍŽÍLOVÝ 6-AYKCY DO 70 MM2</t>
  </si>
  <si>
    <t>742811</t>
  </si>
  <si>
    <t>KABELOVÁ SPOJKA VN, SADA TŘÍ ŽIL NEBO TŘÍŽÍLOVÁ PRO KABELY DO 6 KV DO 70 MM2</t>
  </si>
  <si>
    <t>742H22</t>
  </si>
  <si>
    <t>KABEL NN ČTYŘ- A PĚTIŽÍLOVÝ AL S PLASTOVOU IZOLACÍ OD 4 DO 16 MM2</t>
  </si>
  <si>
    <t>742Z24</t>
  </si>
  <si>
    <t>DEMONTÁŽ KABELOVÉHO VEDENÍ VN</t>
  </si>
  <si>
    <t>747531</t>
  </si>
  <si>
    <t>ZKOUŠKY VODIČŮ A KABELŮ VN ZVÝŠENÝM NAPĚTÍM DO 35 KV</t>
  </si>
  <si>
    <t>747532</t>
  </si>
  <si>
    <t>ZKOUŠKY VODIČŮ A KABELŮ VN - PROVOZ MĚŘÍCÍHO VOZU PO DOBU ZKOUŠEK VN KABELŮ</t>
  </si>
  <si>
    <t>SO 90-90</t>
  </si>
  <si>
    <t>Likvidace odpadů včetně dopravy</t>
  </si>
  <si>
    <t xml:space="preserve"> SO 90-90</t>
  </si>
  <si>
    <t>POPLATKY ZA LIKVIDACI ODPADŮ NEKONTAMINOVANÝCH - 17 02 02  SKLO Z INTERIÉRŮ REKONSTRUOVANÝCH OBJEKTŮ VČETNĚ DOPRAVY</t>
  </si>
  <si>
    <t>Odstranění nástupištního přístřešku SO 01-12-01 
Výplň - sklo - odhad 200kg 
0,2=0,200 [A]</t>
  </si>
  <si>
    <t>POPLATKY ZA LIKVIDACI ODPADŮ NEKONTAMINOVANÝCH - 17 02 03  PLASTY Z INTERIÉRŮ REKONSTRUOVANÝCH OBJEKTŮ VČETNĚ DOPRAVY</t>
  </si>
  <si>
    <t>Odstranění nástupištního přístřešku SO 01-12-01 
Plast - odhad 70kg 
0,07=0,070 [A]</t>
  </si>
  <si>
    <t>POPLATKY ZA LIKVIDACI ODPADŮ NEKONTAMINOVANÝCH - 17 01 01  BETON Z DEMOLIC OBJEKTŮ, ZÁKLADŮ TV VČETNĚ DOPRAVY</t>
  </si>
  <si>
    <t>Demontáž nástupištních konzolových desek KS - 230(U) 
Trvalé snesení, převezme ST Pardubice SO 01-12-01 
2,3*0,095*1*4*2,2=1,923 [A] 
Snesení stávající dlažby na nástupišti (zámková typ "íčko") 116m2 SO 01-12-01 
50 % do odpadu 
116*0,5*0,06*2,2=7,656 [B] 
Odstranění betonové chodníkové obruby vč. betonového základu SO 01-12-01 
šířka obrubníku 0,08m, výška pravděp. 0,25m 
0,08*0,25*72*2,2=3,168 [C] 
Odstranění zábradlí s horizontální výplní SO 01-12-01 
včetně základových betonových patek 0,3x0,3x0,6 29ks 
0,3*0,3*0,6*29*2,2=3,445 [D] 
Odstranění nástupištního přístřešku SO 01-12-01 
Betonové základy - odhad (6*(0,4*0,4*0,8))*2400=1843,2kg 
1,8432=1,843 [E] 
Demontáž zábradlí - základové betonové patky 0,3x0,3x0,6  2ks SO 01-52-01 
0,3*0,3*0,6*2*2,2=0,238 [F] 
SO 01-86-01 
4=4,000 [H] 
Celkem: A+B+C+D+E+F+H=22,273 [I]</t>
  </si>
  <si>
    <t>POPLATKY ZA LIKVIDACI ODPADŮ NEKONTAMINOVANÝCH - 17 05 04  VYTĚŽENÉ ZEMINY A HORNINY -  II. TŘÍDA TĚŽITELNOSTI VČETNĚ DOPRAVY</t>
  </si>
  <si>
    <t>Odtěžení zemního tělesa - nástupiště, odvodňovací objekty SO 01-12-01 
(zemina pod starým přístřeškem)+(zemina pod novým přístřeškem)+(rušené nástupiště)+odvodňovací objekt 
((2,479*10,705)+(4,369*6,974)+((13,8*0,7)/2)+(2*4*1,5))*1,95=143,982 [A] 
Svodné potrubí DN200 - výkop rýhy hloubka*šířka*délka SO 01-12-01 
0,7*0,6*60,06*1,95=49,189 [B] 
Výkop zeminy z mezideponie pro zásyp svodného potrubí SO 01-12-01 
0,6*0,6*60,06*1,95=42,162 [C] 
SO 01-86-01 
10=10,000 [E] 
SO 01-86-02 
1=1,000 [F] 
Celkem: A+B-C+E+F=162,009 [G]</t>
  </si>
  <si>
    <t>POPLATKY ZA LIKVIDACI ODPADŮ NEKONTAMINOVANÝCH - 17 05 04  VYTĚŽENÉ ZEMINY A HORNINY -  I. TŘÍDA TĚŽITELNOSTI VČETNĚ DOPRAVY</t>
  </si>
  <si>
    <t>Oddrnování tl. 0,15m SO 01-52-01 
135*0,15*1,8=36,450 [A] 
Zemní práce - výkop zeminy SO 01-52-01 
Odtěžení zemního tělesa - část náspu u autobus zastávky 
plocha*výška/2 (šikmý svah) 
52*0,8/2*1,8=37,440 [B] 
Oddrnování tl. 0,15m SO 01-12-01 
((4,803*10,705)+(2,222*6,974))*0,15*1,8=18,066 [C] 
Zemní práce - odtěžení podkladní vrstvy pod stávající dlažbou tl .0,24m plocha x tloušťka SO 01-12-01 
82*0,24*1,8=35,424 [D] 
na trvalou skládku: SO 01-23-01 
(730-320)*2,0=820,000 [F] 
na trvalou skládku:  SO 01-75-01 
3,530*2,0=7,060 [G] 
Celkem: A+B+C+D+F+G=954,440 [H]</t>
  </si>
  <si>
    <t>0,24+0,03=0,270 [A]</t>
  </si>
  <si>
    <t>POPLATKY ZA LIKVIDACŮ ODPADŮ NEBEZPEČNÝCH - KABELY S PLASTOVOU IZOLACÍ VČETNĚ DOPRAVY</t>
  </si>
  <si>
    <t>0,55+0,55=1,100 [A]</t>
  </si>
  <si>
    <t>27,08*2,5=67,700 [A]</t>
  </si>
  <si>
    <t>SO 01-86-02+SO 01-86-01 
0,5+0,5=1,000 [A]</t>
  </si>
  <si>
    <t>SO 98-98</t>
  </si>
  <si>
    <t>Všeobecný objekt</t>
  </si>
  <si>
    <t xml:space="preserve"> SO 98-98</t>
  </si>
  <si>
    <t>027121</t>
  </si>
  <si>
    <t>PROVIZORNÍ PŘÍSTUPOVÉ CESTY - ZŘÍZENÍ</t>
  </si>
  <si>
    <t>Zřízení provizorního přístupu na nástupiště 
1=1,000 [A]</t>
  </si>
  <si>
    <t>zahrnuje veškeré náklady spojené s objednatelem požadovanými zařízeními</t>
  </si>
  <si>
    <t>027123</t>
  </si>
  <si>
    <t>PROVIZORNÍ PŘÍSTUPOVÉ CESTY - ZRUŠENÍ</t>
  </si>
  <si>
    <t>Zrušení provizorního přístupu na nástupiště 
1=1,000 [A]</t>
  </si>
  <si>
    <t>02940</t>
  </si>
  <si>
    <t>OSTATNÍ POŽADAVKY - VYPRACOVÁNÍ DOKUMENTACE</t>
  </si>
  <si>
    <t>Zábradlí se svislou výplní - výška 1,1m 
Výrobní dokumentace zábradlí  
1=1,000 [A]</t>
  </si>
  <si>
    <t>R02944</t>
  </si>
  <si>
    <t>Dokumentace díla 
1=1,000 [A]</t>
  </si>
  <si>
    <t>03170</t>
  </si>
  <si>
    <t>ZAŘÍZENÍ STAVENIŠTĚ - KOMUNIKACE A ZPEV PLOCHY</t>
  </si>
  <si>
    <t>Zřízení zpevněných ploch z betonových panelů 
1=1,000 [A]</t>
  </si>
  <si>
    <t>zahrnuje objednatelem povolené náklady na pořízení (event. pronájem), provozování, udržování a likvidaci zhotovitelova zařízení</t>
  </si>
  <si>
    <t>VSEOB003</t>
  </si>
  <si>
    <t>Osvědčení o shodě notifikovanou osobou</t>
  </si>
  <si>
    <t>"Položka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 
Položka zahrnuje  všechny nezbytné práce, náklady a zařízení  včetně  všech doprav a pomocného materiálu nutných  pro uskutečnění dané činnosti."</t>
  </si>
  <si>
    <t>VSEOB004</t>
  </si>
  <si>
    <t>Osvědčení o bezpečnosti před uvedením do provozu</t>
  </si>
  <si>
    <t>"Položka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 
Položka zahrnuje  všechny nezbytné práce, náklady a zařízení  včetně  všech doprav a pomocného materiálu nutných  pro uskutečnění dané činnosti."</t>
  </si>
  <si>
    <t>VSEOB001</t>
  </si>
  <si>
    <t>Geodetická dokumentace skutečného provedení stavby</t>
  </si>
  <si>
    <t>Vypracování geodetické části dokumentace skutečného provedení 
Položka zahrnuje veškeré činnosti nezbytné k vypracování dokumentace skutečného provedení dle SOD na zhotovení stavby a v rozsahu vyhlášky č. 499/2006 Sb., v platném znění,  a dle požadavků VTP a ZTP, TKP.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</si>
  <si>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</si>
  <si>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Publicita stavby</t>
  </si>
  <si>
    <t>Zajištění propagace stavby dle podmínek poskytovatele dotace 
v předepsaném rozsahu a počtu dle ZTP, kapitola 4.7</t>
  </si>
  <si>
    <t>R1294</t>
  </si>
  <si>
    <t>OSTATNÍ POŽADAVKY - VYPRACOVÁNÍ DOKUMENTACE SKUTEČ PROVEDENÍ V LIST FORMĚ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</si>
</sst>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8" x14ac:knownFonts="1">
    <font>
      <sz val="10"/>
      <name val="Arial"/>
    </font>
    <font>
      <b/>
      <sz val="10"/>
      <name val="Arial"/>
    </font>
    <font>
      <sz val="10"/>
      <color rgb="FFFFFFFF"/>
      <name val="Arial"/>
    </font>
    <font>
      <b/>
      <sz val="16"/>
      <color rgb="FFFFFFFF"/>
      <name val="Arial"/>
    </font>
    <font>
      <b/>
      <sz val="16"/>
      <name val="Arial"/>
    </font>
    <font>
      <b/>
      <sz val="11"/>
      <name val="Arial"/>
    </font>
    <font>
      <i/>
      <sz val="10"/>
      <name val="Arial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7" fillId="0" borderId="0"/>
  </cellStyleXfs>
  <cellXfs count="40">
    <xf numFmtId="0" fontId="0" fillId="0" borderId="0" xfId="0"/>
    <xf numFmtId="0" fontId="1" fillId="0" borderId="0" xfId="6" applyFont="1" applyAlignment="1">
      <alignment horizontal="center" vertical="center"/>
    </xf>
    <xf numFmtId="0" fontId="0" fillId="2" borderId="0" xfId="6" applyFont="1" applyFill="1"/>
    <xf numFmtId="0" fontId="2" fillId="2" borderId="0" xfId="6" applyFont="1" applyFill="1"/>
    <xf numFmtId="0" fontId="3" fillId="2" borderId="0" xfId="6" applyFont="1" applyFill="1" applyAlignment="1">
      <alignment horizontal="center" vertical="center"/>
    </xf>
    <xf numFmtId="0" fontId="1" fillId="0" borderId="0" xfId="6" applyFont="1" applyAlignment="1">
      <alignment horizontal="right"/>
    </xf>
    <xf numFmtId="0" fontId="0" fillId="3" borderId="1" xfId="6" applyFont="1" applyFill="1" applyBorder="1" applyAlignment="1">
      <alignment horizontal="center"/>
    </xf>
    <xf numFmtId="4" fontId="1" fillId="0" borderId="0" xfId="6" applyNumberFormat="1" applyFont="1" applyAlignment="1">
      <alignment horizontal="right"/>
    </xf>
    <xf numFmtId="0" fontId="0" fillId="0" borderId="1" xfId="6" applyFont="1" applyBorder="1" applyAlignment="1">
      <alignment horizontal="center"/>
    </xf>
    <xf numFmtId="0" fontId="0" fillId="2" borderId="2" xfId="6" applyFont="1" applyFill="1" applyBorder="1"/>
    <xf numFmtId="0" fontId="1" fillId="0" borderId="3" xfId="6" applyFont="1" applyBorder="1" applyAlignment="1">
      <alignment horizontal="center" vertical="center"/>
    </xf>
    <xf numFmtId="0" fontId="5" fillId="0" borderId="0" xfId="6" applyFont="1" applyAlignment="1">
      <alignment vertical="center"/>
    </xf>
    <xf numFmtId="0" fontId="0" fillId="3" borderId="1" xfId="6" applyFont="1" applyFill="1" applyBorder="1" applyAlignment="1">
      <alignment horizontal="center" vertical="center" wrapText="1"/>
    </xf>
    <xf numFmtId="0" fontId="5" fillId="0" borderId="2" xfId="6" applyFont="1" applyBorder="1" applyAlignment="1">
      <alignment vertical="center"/>
    </xf>
    <xf numFmtId="0" fontId="0" fillId="0" borderId="1" xfId="6" applyFont="1" applyBorder="1" applyAlignment="1">
      <alignment horizontal="left"/>
    </xf>
    <xf numFmtId="0" fontId="0" fillId="0" borderId="1" xfId="6" applyFont="1" applyBorder="1" applyAlignment="1">
      <alignment horizontal="left" wrapText="1"/>
    </xf>
    <xf numFmtId="4" fontId="0" fillId="0" borderId="1" xfId="6" applyNumberFormat="1" applyFont="1" applyBorder="1" applyAlignment="1">
      <alignment horizontal="right"/>
    </xf>
    <xf numFmtId="0" fontId="0" fillId="0" borderId="1" xfId="6" applyFont="1" applyBorder="1"/>
    <xf numFmtId="0" fontId="1" fillId="0" borderId="5" xfId="6" applyFont="1" applyBorder="1" applyAlignment="1">
      <alignment horizontal="right"/>
    </xf>
    <xf numFmtId="0" fontId="1" fillId="0" borderId="5" xfId="6" applyFont="1" applyBorder="1" applyAlignment="1">
      <alignment wrapText="1"/>
    </xf>
    <xf numFmtId="4" fontId="1" fillId="0" borderId="5" xfId="6" applyNumberFormat="1" applyFont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0" xfId="6" applyFont="1" applyAlignment="1">
      <alignment vertical="top"/>
    </xf>
    <xf numFmtId="0" fontId="6" fillId="0" borderId="1" xfId="6" applyFont="1" applyBorder="1" applyAlignment="1">
      <alignment horizontal="left" vertical="center" wrapText="1"/>
    </xf>
    <xf numFmtId="0" fontId="1" fillId="0" borderId="2" xfId="6" applyFont="1" applyBorder="1" applyAlignment="1">
      <alignment horizontal="right"/>
    </xf>
    <xf numFmtId="4" fontId="1" fillId="0" borderId="2" xfId="6" applyNumberFormat="1" applyFont="1" applyBorder="1" applyAlignment="1">
      <alignment horizontal="center"/>
    </xf>
    <xf numFmtId="0" fontId="0" fillId="0" borderId="0" xfId="0"/>
    <xf numFmtId="0" fontId="3" fillId="2" borderId="0" xfId="6" applyFont="1" applyFill="1" applyAlignment="1">
      <alignment horizontal="center" vertical="center"/>
    </xf>
    <xf numFmtId="0" fontId="0" fillId="2" borderId="0" xfId="6" applyFont="1" applyFill="1"/>
    <xf numFmtId="0" fontId="4" fillId="0" borderId="0" xfId="6" applyFont="1" applyAlignment="1">
      <alignment wrapText="1"/>
    </xf>
    <xf numFmtId="0" fontId="0" fillId="0" borderId="0" xfId="6" applyFont="1" applyAlignment="1">
      <alignment wrapText="1"/>
    </xf>
    <xf numFmtId="0" fontId="0" fillId="3" borderId="1" xfId="6" applyFont="1" applyFill="1" applyBorder="1" applyAlignment="1">
      <alignment horizontal="center" vertical="center" wrapText="1"/>
    </xf>
    <xf numFmtId="0" fontId="5" fillId="0" borderId="0" xfId="6" applyFont="1" applyAlignment="1">
      <alignment horizontal="right" vertical="center"/>
    </xf>
    <xf numFmtId="0" fontId="5" fillId="0" borderId="0" xfId="6" applyFont="1" applyAlignment="1">
      <alignment horizontal="left" vertical="center" wrapText="1"/>
    </xf>
    <xf numFmtId="0" fontId="5" fillId="0" borderId="2" xfId="6" applyFont="1" applyBorder="1" applyAlignment="1">
      <alignment horizontal="right" vertical="center"/>
    </xf>
    <xf numFmtId="0" fontId="5" fillId="0" borderId="2" xfId="6" applyFont="1" applyBorder="1" applyAlignment="1">
      <alignment horizontal="left" vertical="center" wrapText="1"/>
    </xf>
  </cellXfs>
  <cellStyles count="7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Normal" xfId="6" xr:uid="{00000000-0005-0000-0000-000000000000}"/>
    <cellStyle name="Normální" xfId="0" builtinId="0"/>
    <cellStyle name="Percent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390525</xdr:colOff>
      <xdr:row>3</xdr:row>
      <xdr:rowOff>180975</xdr:rowOff>
    </xdr:from>
    <xdr:to>
      <xdr:col>4</xdr:col>
      <xdr:colOff>542925</xdr:colOff>
      <xdr:row>3</xdr:row>
      <xdr:rowOff>323850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315450" y="1323975"/>
          <a:ext cx="15240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1</xdr:col>
      <xdr:colOff>0</xdr:colOff>
      <xdr:row>3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71450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390525</xdr:colOff>
      <xdr:row>2</xdr:row>
      <xdr:rowOff>180975</xdr:rowOff>
    </xdr:from>
    <xdr:to>
      <xdr:col>9</xdr:col>
      <xdr:colOff>542925</xdr:colOff>
      <xdr:row>2</xdr:row>
      <xdr:rowOff>323850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39550" y="847725"/>
          <a:ext cx="15240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6667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390525</xdr:colOff>
      <xdr:row>2</xdr:row>
      <xdr:rowOff>180975</xdr:rowOff>
    </xdr:from>
    <xdr:to>
      <xdr:col>9</xdr:col>
      <xdr:colOff>542925</xdr:colOff>
      <xdr:row>2</xdr:row>
      <xdr:rowOff>323850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39550" y="847725"/>
          <a:ext cx="15240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6667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390525</xdr:colOff>
      <xdr:row>2</xdr:row>
      <xdr:rowOff>180975</xdr:rowOff>
    </xdr:from>
    <xdr:to>
      <xdr:col>9</xdr:col>
      <xdr:colOff>542925</xdr:colOff>
      <xdr:row>2</xdr:row>
      <xdr:rowOff>323850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39550" y="847725"/>
          <a:ext cx="15240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6667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390525</xdr:colOff>
      <xdr:row>2</xdr:row>
      <xdr:rowOff>180975</xdr:rowOff>
    </xdr:from>
    <xdr:to>
      <xdr:col>9</xdr:col>
      <xdr:colOff>542925</xdr:colOff>
      <xdr:row>2</xdr:row>
      <xdr:rowOff>323850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39550" y="847725"/>
          <a:ext cx="15240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6667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390525</xdr:colOff>
      <xdr:row>2</xdr:row>
      <xdr:rowOff>180975</xdr:rowOff>
    </xdr:from>
    <xdr:to>
      <xdr:col>9</xdr:col>
      <xdr:colOff>542925</xdr:colOff>
      <xdr:row>2</xdr:row>
      <xdr:rowOff>323850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39550" y="847725"/>
          <a:ext cx="15240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6667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390525</xdr:colOff>
      <xdr:row>2</xdr:row>
      <xdr:rowOff>180975</xdr:rowOff>
    </xdr:from>
    <xdr:to>
      <xdr:col>9</xdr:col>
      <xdr:colOff>542925</xdr:colOff>
      <xdr:row>2</xdr:row>
      <xdr:rowOff>323850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39550" y="847725"/>
          <a:ext cx="15240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6667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390525</xdr:colOff>
      <xdr:row>2</xdr:row>
      <xdr:rowOff>180975</xdr:rowOff>
    </xdr:from>
    <xdr:to>
      <xdr:col>9</xdr:col>
      <xdr:colOff>542925</xdr:colOff>
      <xdr:row>2</xdr:row>
      <xdr:rowOff>323850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39550" y="847725"/>
          <a:ext cx="15240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6667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390525</xdr:colOff>
      <xdr:row>2</xdr:row>
      <xdr:rowOff>180975</xdr:rowOff>
    </xdr:from>
    <xdr:to>
      <xdr:col>9</xdr:col>
      <xdr:colOff>542925</xdr:colOff>
      <xdr:row>2</xdr:row>
      <xdr:rowOff>323850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39550" y="847725"/>
          <a:ext cx="15240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6667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390525</xdr:colOff>
      <xdr:row>2</xdr:row>
      <xdr:rowOff>180975</xdr:rowOff>
    </xdr:from>
    <xdr:to>
      <xdr:col>9</xdr:col>
      <xdr:colOff>542925</xdr:colOff>
      <xdr:row>2</xdr:row>
      <xdr:rowOff>323850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39550" y="847725"/>
          <a:ext cx="15240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6667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390525</xdr:colOff>
      <xdr:row>2</xdr:row>
      <xdr:rowOff>180975</xdr:rowOff>
    </xdr:from>
    <xdr:to>
      <xdr:col>9</xdr:col>
      <xdr:colOff>542925</xdr:colOff>
      <xdr:row>2</xdr:row>
      <xdr:rowOff>323850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39550" y="847725"/>
          <a:ext cx="15240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6667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390525</xdr:colOff>
      <xdr:row>2</xdr:row>
      <xdr:rowOff>180975</xdr:rowOff>
    </xdr:from>
    <xdr:to>
      <xdr:col>9</xdr:col>
      <xdr:colOff>542925</xdr:colOff>
      <xdr:row>2</xdr:row>
      <xdr:rowOff>323850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39550" y="847725"/>
          <a:ext cx="15240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6667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390525</xdr:colOff>
      <xdr:row>2</xdr:row>
      <xdr:rowOff>180975</xdr:rowOff>
    </xdr:from>
    <xdr:to>
      <xdr:col>9</xdr:col>
      <xdr:colOff>542925</xdr:colOff>
      <xdr:row>2</xdr:row>
      <xdr:rowOff>323850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39550" y="847725"/>
          <a:ext cx="15240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6667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390525</xdr:colOff>
      <xdr:row>2</xdr:row>
      <xdr:rowOff>180975</xdr:rowOff>
    </xdr:from>
    <xdr:to>
      <xdr:col>9</xdr:col>
      <xdr:colOff>542925</xdr:colOff>
      <xdr:row>2</xdr:row>
      <xdr:rowOff>323850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39550" y="847725"/>
          <a:ext cx="15240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6667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390525</xdr:colOff>
      <xdr:row>2</xdr:row>
      <xdr:rowOff>180975</xdr:rowOff>
    </xdr:from>
    <xdr:to>
      <xdr:col>9</xdr:col>
      <xdr:colOff>542925</xdr:colOff>
      <xdr:row>2</xdr:row>
      <xdr:rowOff>323850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39550" y="847725"/>
          <a:ext cx="15240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6667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7"/>
  <sheetViews>
    <sheetView tabSelected="1" topLeftCell="A4" workbookViewId="0">
      <selection activeCell="C10" sqref="C10"/>
    </sheetView>
  </sheetViews>
  <sheetFormatPr defaultColWidth="9.140625" defaultRowHeight="12.75" customHeight="1" x14ac:dyDescent="0.2"/>
  <cols>
    <col min="1" max="1" width="25.7109375" customWidth="1"/>
    <col min="2" max="2" width="66.7109375" customWidth="1"/>
    <col min="3" max="5" width="20.7109375" customWidth="1"/>
  </cols>
  <sheetData>
    <row r="1" spans="1:5" ht="12.75" customHeight="1" x14ac:dyDescent="0.2">
      <c r="A1" s="30"/>
      <c r="B1" s="3"/>
      <c r="C1" s="2"/>
      <c r="D1" s="2"/>
      <c r="E1" s="2"/>
    </row>
    <row r="2" spans="1:5" ht="57" customHeight="1" x14ac:dyDescent="0.2">
      <c r="A2" s="30"/>
      <c r="B2" s="31" t="s">
        <v>1</v>
      </c>
      <c r="C2" s="2"/>
      <c r="D2" s="2"/>
      <c r="E2" s="2"/>
    </row>
    <row r="3" spans="1:5" ht="20.100000000000001" customHeight="1" x14ac:dyDescent="0.2">
      <c r="A3" s="30"/>
      <c r="B3" s="32"/>
      <c r="C3" s="2"/>
      <c r="D3" s="2"/>
      <c r="E3" s="2"/>
    </row>
    <row r="4" spans="1:5" ht="39.950000000000003" customHeight="1" x14ac:dyDescent="0.3">
      <c r="B4" s="33" t="s">
        <v>2</v>
      </c>
      <c r="C4" s="30"/>
      <c r="E4" s="1" t="s">
        <v>0</v>
      </c>
    </row>
    <row r="5" spans="1:5" ht="30" customHeight="1" x14ac:dyDescent="0.2">
      <c r="B5" s="34" t="s">
        <v>3</v>
      </c>
      <c r="C5" s="30"/>
    </row>
    <row r="6" spans="1:5" ht="12.75" customHeight="1" x14ac:dyDescent="0.2">
      <c r="B6" s="5" t="s">
        <v>4</v>
      </c>
      <c r="C6" s="7">
        <f>0+C10+C12+C14+C16+C18+C20+C22+C24+C26+C28+C30+C32+C34+C36</f>
        <v>0</v>
      </c>
    </row>
    <row r="7" spans="1:5" ht="12.75" customHeight="1" x14ac:dyDescent="0.2">
      <c r="B7" s="5" t="s">
        <v>5</v>
      </c>
      <c r="C7" s="7">
        <f>0+E10+E12+E14+E16+E18+E20+E22+E24+E26+E28+E30+E32+E34+E36</f>
        <v>0</v>
      </c>
    </row>
    <row r="9" spans="1:5" ht="12.75" customHeight="1" x14ac:dyDescent="0.2">
      <c r="A9" s="6" t="s">
        <v>6</v>
      </c>
      <c r="B9" s="6" t="s">
        <v>7</v>
      </c>
      <c r="C9" s="6" t="s">
        <v>8</v>
      </c>
      <c r="D9" s="6" t="s">
        <v>9</v>
      </c>
      <c r="E9" s="6" t="s">
        <v>10</v>
      </c>
    </row>
    <row r="10" spans="1:5" x14ac:dyDescent="0.2">
      <c r="A10" s="14" t="s">
        <v>24</v>
      </c>
      <c r="B10" s="15" t="s">
        <v>25</v>
      </c>
      <c r="C10" s="16">
        <f>SUM(C11:C11)</f>
        <v>0</v>
      </c>
      <c r="D10" s="16">
        <f>SUM(D11:D11)</f>
        <v>0</v>
      </c>
      <c r="E10" s="16">
        <f>SUM(E11:E11)</f>
        <v>0</v>
      </c>
    </row>
    <row r="11" spans="1:5" x14ac:dyDescent="0.2">
      <c r="A11" s="14" t="s">
        <v>52</v>
      </c>
      <c r="B11" s="15" t="s">
        <v>25</v>
      </c>
      <c r="C11" s="16">
        <f>'SO 01-77-01'!I3</f>
        <v>0</v>
      </c>
      <c r="D11" s="16">
        <f>'SO 01-77-01'!O2</f>
        <v>0</v>
      </c>
      <c r="E11" s="16">
        <f>C11+D11</f>
        <v>0</v>
      </c>
    </row>
    <row r="12" spans="1:5" x14ac:dyDescent="0.2">
      <c r="A12" s="14" t="s">
        <v>82</v>
      </c>
      <c r="B12" s="15" t="s">
        <v>83</v>
      </c>
      <c r="C12" s="16">
        <f>SUM(C13:C13)</f>
        <v>0</v>
      </c>
      <c r="D12" s="16">
        <f>SUM(D13:D13)</f>
        <v>0</v>
      </c>
      <c r="E12" s="16">
        <f>SUM(E13:E13)</f>
        <v>0</v>
      </c>
    </row>
    <row r="13" spans="1:5" x14ac:dyDescent="0.2">
      <c r="A13" s="14" t="s">
        <v>84</v>
      </c>
      <c r="B13" s="15" t="s">
        <v>83</v>
      </c>
      <c r="C13" s="16">
        <f>'PS 01-02-51'!I3</f>
        <v>0</v>
      </c>
      <c r="D13" s="16">
        <f>'PS 01-02-51'!O2</f>
        <v>0</v>
      </c>
      <c r="E13" s="16">
        <f>C13+D13</f>
        <v>0</v>
      </c>
    </row>
    <row r="14" spans="1:5" x14ac:dyDescent="0.2">
      <c r="A14" s="14" t="s">
        <v>218</v>
      </c>
      <c r="B14" s="15" t="s">
        <v>219</v>
      </c>
      <c r="C14" s="16">
        <f>SUM(C15:C15)</f>
        <v>0</v>
      </c>
      <c r="D14" s="16">
        <f>SUM(D15:D15)</f>
        <v>0</v>
      </c>
      <c r="E14" s="16">
        <f>SUM(E15:E15)</f>
        <v>0</v>
      </c>
    </row>
    <row r="15" spans="1:5" x14ac:dyDescent="0.2">
      <c r="A15" s="14" t="s">
        <v>220</v>
      </c>
      <c r="B15" s="15" t="s">
        <v>219</v>
      </c>
      <c r="C15" s="16">
        <f>'PS 01-02-52'!I3</f>
        <v>0</v>
      </c>
      <c r="D15" s="16">
        <f>'PS 01-02-52'!O2</f>
        <v>0</v>
      </c>
      <c r="E15" s="16">
        <f>C15+D15</f>
        <v>0</v>
      </c>
    </row>
    <row r="16" spans="1:5" x14ac:dyDescent="0.2">
      <c r="A16" s="14" t="s">
        <v>246</v>
      </c>
      <c r="B16" s="15" t="s">
        <v>247</v>
      </c>
      <c r="C16" s="16">
        <f>SUM(C17:C17)</f>
        <v>0</v>
      </c>
      <c r="D16" s="16">
        <f>SUM(D17:D17)</f>
        <v>0</v>
      </c>
      <c r="E16" s="16">
        <f>SUM(E17:E17)</f>
        <v>0</v>
      </c>
    </row>
    <row r="17" spans="1:5" x14ac:dyDescent="0.2">
      <c r="A17" s="14" t="s">
        <v>248</v>
      </c>
      <c r="B17" s="15" t="s">
        <v>247</v>
      </c>
      <c r="C17" s="16">
        <f>'SO 01-12-01'!I3</f>
        <v>0</v>
      </c>
      <c r="D17" s="16">
        <f>'SO 01-12-01'!O2</f>
        <v>0</v>
      </c>
      <c r="E17" s="16">
        <f>C17+D17</f>
        <v>0</v>
      </c>
    </row>
    <row r="18" spans="1:5" x14ac:dyDescent="0.2">
      <c r="A18" s="14" t="s">
        <v>455</v>
      </c>
      <c r="B18" s="15" t="s">
        <v>456</v>
      </c>
      <c r="C18" s="16">
        <f>SUM(C19:C19)</f>
        <v>0</v>
      </c>
      <c r="D18" s="16">
        <f>SUM(D19:D19)</f>
        <v>0</v>
      </c>
      <c r="E18" s="16">
        <f>SUM(E19:E19)</f>
        <v>0</v>
      </c>
    </row>
    <row r="19" spans="1:5" x14ac:dyDescent="0.2">
      <c r="A19" s="14" t="s">
        <v>457</v>
      </c>
      <c r="B19" s="15" t="s">
        <v>456</v>
      </c>
      <c r="C19" s="16">
        <f>'SO 01-23-01'!I3</f>
        <v>0</v>
      </c>
      <c r="D19" s="16">
        <f>'SO 01-23-01'!O2</f>
        <v>0</v>
      </c>
      <c r="E19" s="16">
        <f>C19+D19</f>
        <v>0</v>
      </c>
    </row>
    <row r="20" spans="1:5" x14ac:dyDescent="0.2">
      <c r="A20" s="14" t="s">
        <v>623</v>
      </c>
      <c r="B20" s="15" t="s">
        <v>624</v>
      </c>
      <c r="C20" s="16">
        <f>SUM(C21:C21)</f>
        <v>0</v>
      </c>
      <c r="D20" s="16">
        <f>SUM(D21:D21)</f>
        <v>0</v>
      </c>
      <c r="E20" s="16">
        <f>SUM(E21:E21)</f>
        <v>0</v>
      </c>
    </row>
    <row r="21" spans="1:5" x14ac:dyDescent="0.2">
      <c r="A21" s="14" t="s">
        <v>625</v>
      </c>
      <c r="B21" s="15" t="s">
        <v>624</v>
      </c>
      <c r="C21" s="16">
        <f>'SO 01-30-01'!I3</f>
        <v>0</v>
      </c>
      <c r="D21" s="16">
        <f>'SO 01-30-01'!O2</f>
        <v>0</v>
      </c>
      <c r="E21" s="16">
        <f>C21+D21</f>
        <v>0</v>
      </c>
    </row>
    <row r="22" spans="1:5" x14ac:dyDescent="0.2">
      <c r="A22" s="14" t="s">
        <v>663</v>
      </c>
      <c r="B22" s="15" t="s">
        <v>664</v>
      </c>
      <c r="C22" s="16">
        <f>SUM(C23:C23)</f>
        <v>0</v>
      </c>
      <c r="D22" s="16">
        <f>SUM(D23:D23)</f>
        <v>0</v>
      </c>
      <c r="E22" s="16">
        <f>SUM(E23:E23)</f>
        <v>0</v>
      </c>
    </row>
    <row r="23" spans="1:5" x14ac:dyDescent="0.2">
      <c r="A23" s="14" t="s">
        <v>665</v>
      </c>
      <c r="B23" s="15" t="s">
        <v>664</v>
      </c>
      <c r="C23" s="16">
        <f>'SO 01-52-01'!I3</f>
        <v>0</v>
      </c>
      <c r="D23" s="16">
        <f>'SO 01-52-01'!O2</f>
        <v>0</v>
      </c>
      <c r="E23" s="16">
        <f>C23+D23</f>
        <v>0</v>
      </c>
    </row>
    <row r="24" spans="1:5" x14ac:dyDescent="0.2">
      <c r="A24" s="14" t="s">
        <v>682</v>
      </c>
      <c r="B24" s="15" t="s">
        <v>683</v>
      </c>
      <c r="C24" s="16">
        <f>SUM(C25:C25)</f>
        <v>0</v>
      </c>
      <c r="D24" s="16">
        <f>SUM(D25:D25)</f>
        <v>0</v>
      </c>
      <c r="E24" s="16">
        <f>SUM(E25:E25)</f>
        <v>0</v>
      </c>
    </row>
    <row r="25" spans="1:5" x14ac:dyDescent="0.2">
      <c r="A25" s="14" t="s">
        <v>684</v>
      </c>
      <c r="B25" s="15" t="s">
        <v>683</v>
      </c>
      <c r="C25" s="16">
        <f>'SO 01-74-01'!I3</f>
        <v>0</v>
      </c>
      <c r="D25" s="16">
        <f>'SO 01-74-01'!O2</f>
        <v>0</v>
      </c>
      <c r="E25" s="16">
        <f>C25+D25</f>
        <v>0</v>
      </c>
    </row>
    <row r="26" spans="1:5" x14ac:dyDescent="0.2">
      <c r="A26" s="14" t="s">
        <v>730</v>
      </c>
      <c r="B26" s="15" t="s">
        <v>731</v>
      </c>
      <c r="C26" s="16">
        <f>SUM(C27:C27)</f>
        <v>0</v>
      </c>
      <c r="D26" s="16">
        <f>SUM(D27:D27)</f>
        <v>0</v>
      </c>
      <c r="E26" s="16">
        <f>SUM(E27:E27)</f>
        <v>0</v>
      </c>
    </row>
    <row r="27" spans="1:5" x14ac:dyDescent="0.2">
      <c r="A27" s="14" t="s">
        <v>732</v>
      </c>
      <c r="B27" s="15" t="s">
        <v>731</v>
      </c>
      <c r="C27" s="16">
        <f>'SO 01-75-01'!I3</f>
        <v>0</v>
      </c>
      <c r="D27" s="16">
        <f>'SO 01-75-01'!O2</f>
        <v>0</v>
      </c>
      <c r="E27" s="16">
        <f>C27+D27</f>
        <v>0</v>
      </c>
    </row>
    <row r="28" spans="1:5" x14ac:dyDescent="0.2">
      <c r="A28" s="14" t="s">
        <v>774</v>
      </c>
      <c r="B28" s="15" t="s">
        <v>775</v>
      </c>
      <c r="C28" s="16">
        <f>SUM(C29:C29)</f>
        <v>0</v>
      </c>
      <c r="D28" s="16">
        <f>SUM(D29:D29)</f>
        <v>0</v>
      </c>
      <c r="E28" s="16">
        <f>SUM(E29:E29)</f>
        <v>0</v>
      </c>
    </row>
    <row r="29" spans="1:5" x14ac:dyDescent="0.2">
      <c r="A29" s="14" t="s">
        <v>776</v>
      </c>
      <c r="B29" s="15" t="s">
        <v>775</v>
      </c>
      <c r="C29" s="16">
        <f>'SO 01-79-01'!I3</f>
        <v>0</v>
      </c>
      <c r="D29" s="16">
        <f>'SO 01-79-01'!O2</f>
        <v>0</v>
      </c>
      <c r="E29" s="16">
        <f>C29+D29</f>
        <v>0</v>
      </c>
    </row>
    <row r="30" spans="1:5" x14ac:dyDescent="0.2">
      <c r="A30" s="14" t="s">
        <v>800</v>
      </c>
      <c r="B30" s="15" t="s">
        <v>801</v>
      </c>
      <c r="C30" s="16">
        <f>SUM(C31:C31)</f>
        <v>0</v>
      </c>
      <c r="D30" s="16">
        <f>SUM(D31:D31)</f>
        <v>0</v>
      </c>
      <c r="E30" s="16">
        <f>SUM(E31:E31)</f>
        <v>0</v>
      </c>
    </row>
    <row r="31" spans="1:5" x14ac:dyDescent="0.2">
      <c r="A31" s="14" t="s">
        <v>802</v>
      </c>
      <c r="B31" s="15" t="s">
        <v>801</v>
      </c>
      <c r="C31" s="16">
        <f>'SO 01-86-01'!I3</f>
        <v>0</v>
      </c>
      <c r="D31" s="16">
        <f>'SO 01-86-01'!O2</f>
        <v>0</v>
      </c>
      <c r="E31" s="16">
        <f>C31+D31</f>
        <v>0</v>
      </c>
    </row>
    <row r="32" spans="1:5" x14ac:dyDescent="0.2">
      <c r="A32" s="14" t="s">
        <v>936</v>
      </c>
      <c r="B32" s="15" t="s">
        <v>937</v>
      </c>
      <c r="C32" s="16">
        <f>SUM(C33:C33)</f>
        <v>0</v>
      </c>
      <c r="D32" s="16">
        <f>SUM(D33:D33)</f>
        <v>0</v>
      </c>
      <c r="E32" s="16">
        <f>SUM(E33:E33)</f>
        <v>0</v>
      </c>
    </row>
    <row r="33" spans="1:5" x14ac:dyDescent="0.2">
      <c r="A33" s="14" t="s">
        <v>938</v>
      </c>
      <c r="B33" s="15" t="s">
        <v>937</v>
      </c>
      <c r="C33" s="16">
        <f>'SO 01-86-02'!I3</f>
        <v>0</v>
      </c>
      <c r="D33" s="16">
        <f>'SO 01-86-02'!O2</f>
        <v>0</v>
      </c>
      <c r="E33" s="16">
        <f>C33+D33</f>
        <v>0</v>
      </c>
    </row>
    <row r="34" spans="1:5" x14ac:dyDescent="0.2">
      <c r="A34" s="14" t="s">
        <v>951</v>
      </c>
      <c r="B34" s="15" t="s">
        <v>952</v>
      </c>
      <c r="C34" s="16">
        <f>SUM(C35:C35)</f>
        <v>0</v>
      </c>
      <c r="D34" s="16">
        <f>SUM(D35:D35)</f>
        <v>0</v>
      </c>
      <c r="E34" s="16">
        <f>SUM(E35:E35)</f>
        <v>0</v>
      </c>
    </row>
    <row r="35" spans="1:5" x14ac:dyDescent="0.2">
      <c r="A35" s="14" t="s">
        <v>953</v>
      </c>
      <c r="B35" s="15" t="s">
        <v>952</v>
      </c>
      <c r="C35" s="16">
        <f>'SO 90-90'!I3</f>
        <v>0</v>
      </c>
      <c r="D35" s="16">
        <f>'SO 90-90'!O2</f>
        <v>0</v>
      </c>
      <c r="E35" s="16">
        <f>C35+D35</f>
        <v>0</v>
      </c>
    </row>
    <row r="36" spans="1:5" x14ac:dyDescent="0.2">
      <c r="A36" s="14" t="s">
        <v>969</v>
      </c>
      <c r="B36" s="15" t="s">
        <v>970</v>
      </c>
      <c r="C36" s="16">
        <f>SUM(C37:C37)</f>
        <v>0</v>
      </c>
      <c r="D36" s="16">
        <f>SUM(D37:D37)</f>
        <v>0</v>
      </c>
      <c r="E36" s="16">
        <f>SUM(E37:E37)</f>
        <v>0</v>
      </c>
    </row>
    <row r="37" spans="1:5" x14ac:dyDescent="0.2">
      <c r="A37" s="14" t="s">
        <v>971</v>
      </c>
      <c r="B37" s="15" t="s">
        <v>970</v>
      </c>
      <c r="C37" s="16">
        <f>'SO 98-98'!I3</f>
        <v>0</v>
      </c>
      <c r="D37" s="16">
        <f>'SO 98-98'!O2</f>
        <v>0</v>
      </c>
      <c r="E37" s="16">
        <f>C37+D37</f>
        <v>0</v>
      </c>
    </row>
  </sheetData>
  <mergeCells count="4">
    <mergeCell ref="A1:A3"/>
    <mergeCell ref="B2:B3"/>
    <mergeCell ref="B4:C4"/>
    <mergeCell ref="B5:C5"/>
  </mergeCells>
  <pageMargins left="0.75" right="0.75" top="1" bottom="1" header="0.5" footer="0.5"/>
  <pageSetup paperSize="9" scale="57" fitToHeight="0" orientation="portrait" horizontalDpi="300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R98"/>
  <sheetViews>
    <sheetView workbookViewId="0">
      <pane ySplit="7" topLeftCell="A95" activePane="bottomLeft" state="frozen"/>
      <selection pane="bottomLeft" activeCell="H95" sqref="H95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1" max="13" width="9.140625" hidden="1" customWidth="1"/>
    <col min="15" max="18" width="9.140625" hidden="1" customWidth="1"/>
  </cols>
  <sheetData>
    <row r="1" spans="1:18" ht="12.75" customHeight="1" x14ac:dyDescent="0.2">
      <c r="A1" t="s">
        <v>11</v>
      </c>
      <c r="B1" s="2"/>
      <c r="D1" s="2"/>
      <c r="E1" s="3"/>
      <c r="F1" s="2"/>
      <c r="G1" s="2"/>
      <c r="H1" s="2"/>
      <c r="I1" s="2"/>
      <c r="J1" s="2"/>
      <c r="K1" s="2"/>
      <c r="L1" s="2"/>
      <c r="M1" s="2"/>
      <c r="P1" t="s">
        <v>22</v>
      </c>
    </row>
    <row r="2" spans="1:18" ht="39.950000000000003" customHeight="1" x14ac:dyDescent="0.2">
      <c r="B2" s="2"/>
      <c r="D2" s="2"/>
      <c r="E2" s="4" t="s">
        <v>13</v>
      </c>
      <c r="F2" s="2"/>
      <c r="G2" s="2"/>
      <c r="H2" s="9"/>
      <c r="I2" s="9"/>
      <c r="J2" s="2"/>
      <c r="K2" s="2"/>
      <c r="L2" s="2"/>
      <c r="M2" s="2"/>
      <c r="O2">
        <f>0+O8+O25+O30+O39+O48+O81+O94</f>
        <v>0</v>
      </c>
      <c r="P2" t="s">
        <v>22</v>
      </c>
    </row>
    <row r="3" spans="1:18" ht="39.950000000000003" customHeight="1" x14ac:dyDescent="0.2">
      <c r="A3" t="s">
        <v>12</v>
      </c>
      <c r="B3" s="11" t="s">
        <v>14</v>
      </c>
      <c r="C3" s="36" t="s">
        <v>15</v>
      </c>
      <c r="D3" s="30"/>
      <c r="E3" s="37" t="s">
        <v>16</v>
      </c>
      <c r="F3" s="30"/>
      <c r="H3" s="8" t="s">
        <v>730</v>
      </c>
      <c r="I3" s="24">
        <f>0+I8+I25+I30+I39+I48+I81+I94</f>
        <v>0</v>
      </c>
      <c r="J3" s="10" t="s">
        <v>0</v>
      </c>
      <c r="O3" t="s">
        <v>19</v>
      </c>
      <c r="P3" t="s">
        <v>23</v>
      </c>
    </row>
    <row r="4" spans="1:18" ht="39.950000000000003" customHeight="1" x14ac:dyDescent="0.2">
      <c r="A4" t="s">
        <v>17</v>
      </c>
      <c r="B4" s="13" t="s">
        <v>18</v>
      </c>
      <c r="C4" s="38" t="s">
        <v>730</v>
      </c>
      <c r="D4" s="30"/>
      <c r="E4" s="39" t="s">
        <v>731</v>
      </c>
      <c r="F4" s="30"/>
      <c r="O4" t="s">
        <v>20</v>
      </c>
      <c r="P4" t="s">
        <v>23</v>
      </c>
    </row>
    <row r="5" spans="1:18" ht="12.75" customHeight="1" x14ac:dyDescent="0.2">
      <c r="A5" s="35" t="s">
        <v>26</v>
      </c>
      <c r="B5" s="35" t="s">
        <v>28</v>
      </c>
      <c r="C5" s="35" t="s">
        <v>30</v>
      </c>
      <c r="D5" s="35" t="s">
        <v>31</v>
      </c>
      <c r="E5" s="35" t="s">
        <v>32</v>
      </c>
      <c r="F5" s="35" t="s">
        <v>34</v>
      </c>
      <c r="G5" s="35" t="s">
        <v>36</v>
      </c>
      <c r="H5" s="35" t="s">
        <v>38</v>
      </c>
      <c r="I5" s="35"/>
      <c r="J5" s="35" t="s">
        <v>43</v>
      </c>
      <c r="K5" s="35" t="s">
        <v>45</v>
      </c>
      <c r="L5" s="35"/>
      <c r="M5" s="35"/>
      <c r="O5" t="s">
        <v>21</v>
      </c>
      <c r="P5" t="s">
        <v>23</v>
      </c>
    </row>
    <row r="6" spans="1:18" ht="12.75" customHeight="1" x14ac:dyDescent="0.2">
      <c r="A6" s="35"/>
      <c r="B6" s="35"/>
      <c r="C6" s="35"/>
      <c r="D6" s="35"/>
      <c r="E6" s="35"/>
      <c r="F6" s="35"/>
      <c r="G6" s="35"/>
      <c r="H6" s="12" t="s">
        <v>39</v>
      </c>
      <c r="I6" s="12" t="s">
        <v>41</v>
      </c>
      <c r="J6" s="35"/>
      <c r="K6" s="12" t="s">
        <v>46</v>
      </c>
      <c r="L6" s="12" t="s">
        <v>47</v>
      </c>
      <c r="M6" s="12" t="s">
        <v>48</v>
      </c>
    </row>
    <row r="7" spans="1:18" ht="12.75" customHeight="1" x14ac:dyDescent="0.2">
      <c r="A7" s="12" t="s">
        <v>27</v>
      </c>
      <c r="B7" s="12" t="s">
        <v>29</v>
      </c>
      <c r="C7" s="12" t="s">
        <v>23</v>
      </c>
      <c r="D7" s="12" t="s">
        <v>22</v>
      </c>
      <c r="E7" s="12" t="s">
        <v>33</v>
      </c>
      <c r="F7" s="12" t="s">
        <v>35</v>
      </c>
      <c r="G7" s="12" t="s">
        <v>37</v>
      </c>
      <c r="H7" s="12" t="s">
        <v>40</v>
      </c>
      <c r="I7" s="12" t="s">
        <v>42</v>
      </c>
      <c r="J7" s="12" t="s">
        <v>44</v>
      </c>
      <c r="K7" s="12" t="s">
        <v>49</v>
      </c>
      <c r="L7" s="12" t="s">
        <v>50</v>
      </c>
      <c r="M7" s="12" t="s">
        <v>51</v>
      </c>
    </row>
    <row r="8" spans="1:18" ht="12.75" customHeight="1" x14ac:dyDescent="0.2">
      <c r="A8" t="s">
        <v>53</v>
      </c>
      <c r="C8" s="18" t="s">
        <v>29</v>
      </c>
      <c r="E8" s="19" t="s">
        <v>271</v>
      </c>
      <c r="I8" s="20">
        <f>0+Q8</f>
        <v>0</v>
      </c>
      <c r="O8">
        <f>0+R8</f>
        <v>0</v>
      </c>
      <c r="Q8">
        <f>0+I9+I13+I17+I21</f>
        <v>0</v>
      </c>
      <c r="R8">
        <f>0+O9+O13+O17+O21</f>
        <v>0</v>
      </c>
    </row>
    <row r="9" spans="1:18" x14ac:dyDescent="0.2">
      <c r="A9" s="17" t="s">
        <v>55</v>
      </c>
      <c r="B9" s="21" t="s">
        <v>29</v>
      </c>
      <c r="C9" s="21" t="s">
        <v>733</v>
      </c>
      <c r="D9" s="17" t="s">
        <v>57</v>
      </c>
      <c r="E9" s="22" t="s">
        <v>734</v>
      </c>
      <c r="F9" s="8" t="s">
        <v>115</v>
      </c>
      <c r="G9" s="23">
        <v>3.53</v>
      </c>
      <c r="H9" s="24">
        <v>0</v>
      </c>
      <c r="I9" s="24">
        <f>ROUND(ROUND(H9,2)*ROUND(G9,3),2)</f>
        <v>0</v>
      </c>
      <c r="J9" s="8" t="s">
        <v>89</v>
      </c>
      <c r="K9" s="17"/>
      <c r="L9" s="17"/>
      <c r="M9" s="17"/>
      <c r="O9">
        <f>(I9*21)/100</f>
        <v>0</v>
      </c>
      <c r="P9" t="s">
        <v>23</v>
      </c>
    </row>
    <row r="10" spans="1:18" x14ac:dyDescent="0.2">
      <c r="A10" s="25" t="s">
        <v>61</v>
      </c>
      <c r="E10" s="15" t="s">
        <v>57</v>
      </c>
    </row>
    <row r="11" spans="1:18" ht="51" x14ac:dyDescent="0.2">
      <c r="A11" s="26" t="s">
        <v>62</v>
      </c>
      <c r="E11" s="27" t="s">
        <v>735</v>
      </c>
    </row>
    <row r="12" spans="1:18" ht="318.75" x14ac:dyDescent="0.2">
      <c r="A12" t="s">
        <v>64</v>
      </c>
      <c r="E12" s="15" t="s">
        <v>736</v>
      </c>
    </row>
    <row r="13" spans="1:18" x14ac:dyDescent="0.2">
      <c r="A13" s="17" t="s">
        <v>55</v>
      </c>
      <c r="B13" s="21" t="s">
        <v>23</v>
      </c>
      <c r="C13" s="21" t="s">
        <v>737</v>
      </c>
      <c r="D13" s="17" t="s">
        <v>57</v>
      </c>
      <c r="E13" s="22" t="s">
        <v>738</v>
      </c>
      <c r="F13" s="8" t="s">
        <v>474</v>
      </c>
      <c r="G13" s="23">
        <v>52.95</v>
      </c>
      <c r="H13" s="24">
        <v>0</v>
      </c>
      <c r="I13" s="24">
        <f>ROUND(ROUND(H13,2)*ROUND(G13,3),2)</f>
        <v>0</v>
      </c>
      <c r="J13" s="8" t="s">
        <v>89</v>
      </c>
      <c r="K13" s="17"/>
      <c r="L13" s="17"/>
      <c r="M13" s="17"/>
      <c r="O13">
        <f>(I13*21)/100</f>
        <v>0</v>
      </c>
      <c r="P13" t="s">
        <v>23</v>
      </c>
    </row>
    <row r="14" spans="1:18" x14ac:dyDescent="0.2">
      <c r="A14" s="25" t="s">
        <v>61</v>
      </c>
      <c r="E14" s="15" t="s">
        <v>57</v>
      </c>
    </row>
    <row r="15" spans="1:18" ht="25.5" x14ac:dyDescent="0.2">
      <c r="A15" s="26" t="s">
        <v>62</v>
      </c>
      <c r="E15" s="27" t="s">
        <v>739</v>
      </c>
    </row>
    <row r="16" spans="1:18" ht="25.5" x14ac:dyDescent="0.2">
      <c r="A16" t="s">
        <v>64</v>
      </c>
      <c r="E16" s="15" t="s">
        <v>476</v>
      </c>
    </row>
    <row r="17" spans="1:18" x14ac:dyDescent="0.2">
      <c r="A17" s="17" t="s">
        <v>55</v>
      </c>
      <c r="B17" s="21" t="s">
        <v>22</v>
      </c>
      <c r="C17" s="21" t="s">
        <v>484</v>
      </c>
      <c r="D17" s="17" t="s">
        <v>57</v>
      </c>
      <c r="E17" s="22" t="s">
        <v>485</v>
      </c>
      <c r="F17" s="8" t="s">
        <v>115</v>
      </c>
      <c r="G17" s="23">
        <v>3.53</v>
      </c>
      <c r="H17" s="24">
        <v>0</v>
      </c>
      <c r="I17" s="24">
        <f>ROUND(ROUND(H17,2)*ROUND(G17,3),2)</f>
        <v>0</v>
      </c>
      <c r="J17" s="8" t="s">
        <v>89</v>
      </c>
      <c r="K17" s="17"/>
      <c r="L17" s="17"/>
      <c r="M17" s="17"/>
      <c r="O17">
        <f>(I17*21)/100</f>
        <v>0</v>
      </c>
      <c r="P17" t="s">
        <v>23</v>
      </c>
    </row>
    <row r="18" spans="1:18" x14ac:dyDescent="0.2">
      <c r="A18" s="25" t="s">
        <v>61</v>
      </c>
      <c r="E18" s="15" t="s">
        <v>57</v>
      </c>
    </row>
    <row r="19" spans="1:18" x14ac:dyDescent="0.2">
      <c r="A19" s="26" t="s">
        <v>62</v>
      </c>
      <c r="E19" s="27" t="s">
        <v>740</v>
      </c>
    </row>
    <row r="20" spans="1:18" ht="191.25" x14ac:dyDescent="0.2">
      <c r="A20" t="s">
        <v>64</v>
      </c>
      <c r="E20" s="15" t="s">
        <v>486</v>
      </c>
    </row>
    <row r="21" spans="1:18" x14ac:dyDescent="0.2">
      <c r="A21" s="17" t="s">
        <v>55</v>
      </c>
      <c r="B21" s="21" t="s">
        <v>33</v>
      </c>
      <c r="C21" s="21" t="s">
        <v>491</v>
      </c>
      <c r="D21" s="17" t="s">
        <v>57</v>
      </c>
      <c r="E21" s="22" t="s">
        <v>492</v>
      </c>
      <c r="F21" s="8" t="s">
        <v>68</v>
      </c>
      <c r="G21" s="23">
        <v>10.086</v>
      </c>
      <c r="H21" s="24">
        <v>0</v>
      </c>
      <c r="I21" s="24">
        <f>ROUND(ROUND(H21,2)*ROUND(G21,3),2)</f>
        <v>0</v>
      </c>
      <c r="J21" s="8" t="s">
        <v>89</v>
      </c>
      <c r="K21" s="17"/>
      <c r="L21" s="17"/>
      <c r="M21" s="17"/>
      <c r="O21">
        <f>(I21*21)/100</f>
        <v>0</v>
      </c>
      <c r="P21" t="s">
        <v>23</v>
      </c>
    </row>
    <row r="22" spans="1:18" x14ac:dyDescent="0.2">
      <c r="A22" s="25" t="s">
        <v>61</v>
      </c>
      <c r="E22" s="15" t="s">
        <v>57</v>
      </c>
    </row>
    <row r="23" spans="1:18" ht="51" x14ac:dyDescent="0.2">
      <c r="A23" s="26" t="s">
        <v>62</v>
      </c>
      <c r="E23" s="27" t="s">
        <v>741</v>
      </c>
    </row>
    <row r="24" spans="1:18" ht="25.5" x14ac:dyDescent="0.2">
      <c r="A24" t="s">
        <v>64</v>
      </c>
      <c r="E24" s="15" t="s">
        <v>285</v>
      </c>
    </row>
    <row r="25" spans="1:18" ht="12.75" customHeight="1" x14ac:dyDescent="0.2">
      <c r="A25" t="s">
        <v>53</v>
      </c>
      <c r="C25" s="28" t="s">
        <v>23</v>
      </c>
      <c r="E25" s="19" t="s">
        <v>500</v>
      </c>
      <c r="I25" s="29">
        <f>0+Q25</f>
        <v>0</v>
      </c>
      <c r="O25">
        <f>0+R25</f>
        <v>0</v>
      </c>
      <c r="Q25">
        <f>0+I26</f>
        <v>0</v>
      </c>
      <c r="R25">
        <f>0+O26</f>
        <v>0</v>
      </c>
    </row>
    <row r="26" spans="1:18" ht="25.5" x14ac:dyDescent="0.2">
      <c r="A26" s="17" t="s">
        <v>55</v>
      </c>
      <c r="B26" s="21" t="s">
        <v>35</v>
      </c>
      <c r="C26" s="21" t="s">
        <v>742</v>
      </c>
      <c r="D26" s="17" t="s">
        <v>57</v>
      </c>
      <c r="E26" s="22" t="s">
        <v>743</v>
      </c>
      <c r="F26" s="8" t="s">
        <v>59</v>
      </c>
      <c r="G26" s="23">
        <v>18</v>
      </c>
      <c r="H26" s="24">
        <v>0</v>
      </c>
      <c r="I26" s="24">
        <f>ROUND(ROUND(H26,2)*ROUND(G26,3),2)</f>
        <v>0</v>
      </c>
      <c r="J26" s="8" t="s">
        <v>89</v>
      </c>
      <c r="K26" s="17"/>
      <c r="L26" s="17"/>
      <c r="M26" s="17"/>
      <c r="O26">
        <f>(I26*21)/100</f>
        <v>0</v>
      </c>
      <c r="P26" t="s">
        <v>23</v>
      </c>
    </row>
    <row r="27" spans="1:18" ht="25.5" x14ac:dyDescent="0.2">
      <c r="A27" s="25" t="s">
        <v>61</v>
      </c>
      <c r="E27" s="15" t="s">
        <v>744</v>
      </c>
    </row>
    <row r="28" spans="1:18" ht="38.25" x14ac:dyDescent="0.2">
      <c r="A28" s="26" t="s">
        <v>62</v>
      </c>
      <c r="E28" s="27" t="s">
        <v>745</v>
      </c>
    </row>
    <row r="29" spans="1:18" ht="63.75" x14ac:dyDescent="0.2">
      <c r="A29" t="s">
        <v>64</v>
      </c>
      <c r="E29" s="15" t="s">
        <v>516</v>
      </c>
    </row>
    <row r="30" spans="1:18" ht="12.75" customHeight="1" x14ac:dyDescent="0.2">
      <c r="A30" t="s">
        <v>53</v>
      </c>
      <c r="C30" s="28" t="s">
        <v>22</v>
      </c>
      <c r="E30" s="19" t="s">
        <v>517</v>
      </c>
      <c r="I30" s="29">
        <f>0+Q30</f>
        <v>0</v>
      </c>
      <c r="O30">
        <f>0+R30</f>
        <v>0</v>
      </c>
      <c r="Q30">
        <f>0+I31+I35</f>
        <v>0</v>
      </c>
      <c r="R30">
        <f>0+O31+O35</f>
        <v>0</v>
      </c>
    </row>
    <row r="31" spans="1:18" x14ac:dyDescent="0.2">
      <c r="A31" s="17" t="s">
        <v>55</v>
      </c>
      <c r="B31" s="21" t="s">
        <v>37</v>
      </c>
      <c r="C31" s="21" t="s">
        <v>746</v>
      </c>
      <c r="D31" s="17" t="s">
        <v>57</v>
      </c>
      <c r="E31" s="22" t="s">
        <v>747</v>
      </c>
      <c r="F31" s="8" t="s">
        <v>115</v>
      </c>
      <c r="G31" s="23">
        <v>3.3620000000000001</v>
      </c>
      <c r="H31" s="24">
        <v>0</v>
      </c>
      <c r="I31" s="24">
        <f>ROUND(ROUND(H31,2)*ROUND(G31,3),2)</f>
        <v>0</v>
      </c>
      <c r="J31" s="8" t="s">
        <v>89</v>
      </c>
      <c r="K31" s="17"/>
      <c r="L31" s="17"/>
      <c r="M31" s="17"/>
      <c r="O31">
        <f>(I31*21)/100</f>
        <v>0</v>
      </c>
      <c r="P31" t="s">
        <v>23</v>
      </c>
    </row>
    <row r="32" spans="1:18" x14ac:dyDescent="0.2">
      <c r="A32" s="25" t="s">
        <v>61</v>
      </c>
      <c r="E32" s="15" t="s">
        <v>57</v>
      </c>
    </row>
    <row r="33" spans="1:18" ht="51" x14ac:dyDescent="0.2">
      <c r="A33" s="26" t="s">
        <v>62</v>
      </c>
      <c r="E33" s="27" t="s">
        <v>748</v>
      </c>
    </row>
    <row r="34" spans="1:18" ht="38.25" x14ac:dyDescent="0.2">
      <c r="A34" t="s">
        <v>64</v>
      </c>
      <c r="E34" s="15" t="s">
        <v>749</v>
      </c>
    </row>
    <row r="35" spans="1:18" x14ac:dyDescent="0.2">
      <c r="A35" s="17" t="s">
        <v>55</v>
      </c>
      <c r="B35" s="21" t="s">
        <v>105</v>
      </c>
      <c r="C35" s="21" t="s">
        <v>750</v>
      </c>
      <c r="D35" s="17" t="s">
        <v>57</v>
      </c>
      <c r="E35" s="22" t="s">
        <v>751</v>
      </c>
      <c r="F35" s="8" t="s">
        <v>103</v>
      </c>
      <c r="G35" s="23">
        <v>0.23100000000000001</v>
      </c>
      <c r="H35" s="24">
        <v>0</v>
      </c>
      <c r="I35" s="24">
        <f>ROUND(ROUND(H35,2)*ROUND(G35,3),2)</f>
        <v>0</v>
      </c>
      <c r="J35" s="8" t="s">
        <v>89</v>
      </c>
      <c r="K35" s="17"/>
      <c r="L35" s="17"/>
      <c r="M35" s="17"/>
      <c r="O35">
        <f>(I35*21)/100</f>
        <v>0</v>
      </c>
      <c r="P35" t="s">
        <v>23</v>
      </c>
    </row>
    <row r="36" spans="1:18" x14ac:dyDescent="0.2">
      <c r="A36" s="25" t="s">
        <v>61</v>
      </c>
      <c r="E36" s="15" t="s">
        <v>57</v>
      </c>
    </row>
    <row r="37" spans="1:18" ht="25.5" x14ac:dyDescent="0.2">
      <c r="A37" s="26" t="s">
        <v>62</v>
      </c>
      <c r="E37" s="27" t="s">
        <v>752</v>
      </c>
    </row>
    <row r="38" spans="1:18" ht="267.75" x14ac:dyDescent="0.2">
      <c r="A38" t="s">
        <v>64</v>
      </c>
      <c r="E38" s="15" t="s">
        <v>753</v>
      </c>
    </row>
    <row r="39" spans="1:18" ht="12.75" customHeight="1" x14ac:dyDescent="0.2">
      <c r="A39" t="s">
        <v>53</v>
      </c>
      <c r="C39" s="28" t="s">
        <v>33</v>
      </c>
      <c r="E39" s="19" t="s">
        <v>335</v>
      </c>
      <c r="I39" s="29">
        <f>0+Q39</f>
        <v>0</v>
      </c>
      <c r="O39">
        <f>0+R39</f>
        <v>0</v>
      </c>
      <c r="Q39">
        <f>0+I40+I44</f>
        <v>0</v>
      </c>
      <c r="R39">
        <f>0+O40+O44</f>
        <v>0</v>
      </c>
    </row>
    <row r="40" spans="1:18" x14ac:dyDescent="0.2">
      <c r="A40" s="17" t="s">
        <v>55</v>
      </c>
      <c r="B40" s="21" t="s">
        <v>109</v>
      </c>
      <c r="C40" s="21" t="s">
        <v>754</v>
      </c>
      <c r="D40" s="17" t="s">
        <v>57</v>
      </c>
      <c r="E40" s="22" t="s">
        <v>755</v>
      </c>
      <c r="F40" s="8" t="s">
        <v>115</v>
      </c>
      <c r="G40" s="23">
        <v>3.53</v>
      </c>
      <c r="H40" s="24">
        <v>0</v>
      </c>
      <c r="I40" s="24">
        <f>ROUND(ROUND(H40,2)*ROUND(G40,3),2)</f>
        <v>0</v>
      </c>
      <c r="J40" s="8" t="s">
        <v>89</v>
      </c>
      <c r="K40" s="17"/>
      <c r="L40" s="17"/>
      <c r="M40" s="17"/>
      <c r="O40">
        <f>(I40*21)/100</f>
        <v>0</v>
      </c>
      <c r="P40" t="s">
        <v>23</v>
      </c>
    </row>
    <row r="41" spans="1:18" x14ac:dyDescent="0.2">
      <c r="A41" s="25" t="s">
        <v>61</v>
      </c>
      <c r="E41" s="15" t="s">
        <v>57</v>
      </c>
    </row>
    <row r="42" spans="1:18" ht="51" x14ac:dyDescent="0.2">
      <c r="A42" s="26" t="s">
        <v>62</v>
      </c>
      <c r="E42" s="27" t="s">
        <v>756</v>
      </c>
    </row>
    <row r="43" spans="1:18" ht="369.75" x14ac:dyDescent="0.2">
      <c r="A43" t="s">
        <v>64</v>
      </c>
      <c r="E43" s="15" t="s">
        <v>757</v>
      </c>
    </row>
    <row r="44" spans="1:18" x14ac:dyDescent="0.2">
      <c r="A44" s="17" t="s">
        <v>55</v>
      </c>
      <c r="B44" s="21" t="s">
        <v>40</v>
      </c>
      <c r="C44" s="21" t="s">
        <v>758</v>
      </c>
      <c r="D44" s="17" t="s">
        <v>57</v>
      </c>
      <c r="E44" s="22" t="s">
        <v>759</v>
      </c>
      <c r="F44" s="8" t="s">
        <v>115</v>
      </c>
      <c r="G44" s="23">
        <v>3.3620000000000001</v>
      </c>
      <c r="H44" s="24">
        <v>0</v>
      </c>
      <c r="I44" s="24">
        <f>ROUND(ROUND(H44,2)*ROUND(G44,3),2)</f>
        <v>0</v>
      </c>
      <c r="J44" s="8" t="s">
        <v>89</v>
      </c>
      <c r="K44" s="17"/>
      <c r="L44" s="17"/>
      <c r="M44" s="17"/>
      <c r="O44">
        <f>(I44*21)/100</f>
        <v>0</v>
      </c>
      <c r="P44" t="s">
        <v>23</v>
      </c>
    </row>
    <row r="45" spans="1:18" x14ac:dyDescent="0.2">
      <c r="A45" s="25" t="s">
        <v>61</v>
      </c>
      <c r="E45" s="15" t="s">
        <v>57</v>
      </c>
    </row>
    <row r="46" spans="1:18" ht="63.75" x14ac:dyDescent="0.2">
      <c r="A46" s="26" t="s">
        <v>62</v>
      </c>
      <c r="E46" s="27" t="s">
        <v>760</v>
      </c>
    </row>
    <row r="47" spans="1:18" ht="369.75" x14ac:dyDescent="0.2">
      <c r="A47" t="s">
        <v>64</v>
      </c>
      <c r="E47" s="15" t="s">
        <v>542</v>
      </c>
    </row>
    <row r="48" spans="1:18" ht="12.75" customHeight="1" x14ac:dyDescent="0.2">
      <c r="A48" t="s">
        <v>53</v>
      </c>
      <c r="C48" s="28" t="s">
        <v>105</v>
      </c>
      <c r="E48" s="19" t="s">
        <v>384</v>
      </c>
      <c r="I48" s="29">
        <f>0+Q48</f>
        <v>0</v>
      </c>
      <c r="O48">
        <f>0+R48</f>
        <v>0</v>
      </c>
      <c r="Q48">
        <f>0+I49+I53+I57+I61+I65+I69+I73+I77</f>
        <v>0</v>
      </c>
      <c r="R48">
        <f>0+O49+O53+O57+O61+O65+O69+O73+O77</f>
        <v>0</v>
      </c>
    </row>
    <row r="49" spans="1:16" x14ac:dyDescent="0.2">
      <c r="A49" s="17" t="s">
        <v>55</v>
      </c>
      <c r="B49" s="21" t="s">
        <v>42</v>
      </c>
      <c r="C49" s="21" t="s">
        <v>685</v>
      </c>
      <c r="D49" s="17" t="s">
        <v>57</v>
      </c>
      <c r="E49" s="22" t="s">
        <v>686</v>
      </c>
      <c r="F49" s="8" t="s">
        <v>100</v>
      </c>
      <c r="G49" s="23">
        <v>4</v>
      </c>
      <c r="H49" s="24">
        <v>0</v>
      </c>
      <c r="I49" s="24">
        <f>ROUND(ROUND(H49,2)*ROUND(G49,3),2)</f>
        <v>0</v>
      </c>
      <c r="J49" s="8" t="s">
        <v>89</v>
      </c>
      <c r="K49" s="17"/>
      <c r="L49" s="17"/>
      <c r="M49" s="17"/>
      <c r="O49">
        <f>(I49*21)/100</f>
        <v>0</v>
      </c>
      <c r="P49" t="s">
        <v>23</v>
      </c>
    </row>
    <row r="50" spans="1:16" x14ac:dyDescent="0.2">
      <c r="A50" s="25" t="s">
        <v>61</v>
      </c>
      <c r="E50" s="15" t="s">
        <v>57</v>
      </c>
    </row>
    <row r="51" spans="1:16" x14ac:dyDescent="0.2">
      <c r="A51" s="26" t="s">
        <v>62</v>
      </c>
      <c r="E51" s="27" t="s">
        <v>687</v>
      </c>
    </row>
    <row r="52" spans="1:16" ht="102" x14ac:dyDescent="0.2">
      <c r="A52" t="s">
        <v>64</v>
      </c>
      <c r="E52" s="15" t="s">
        <v>688</v>
      </c>
    </row>
    <row r="53" spans="1:16" x14ac:dyDescent="0.2">
      <c r="A53" s="17" t="s">
        <v>55</v>
      </c>
      <c r="B53" s="21" t="s">
        <v>44</v>
      </c>
      <c r="C53" s="21" t="s">
        <v>689</v>
      </c>
      <c r="D53" s="17" t="s">
        <v>57</v>
      </c>
      <c r="E53" s="22" t="s">
        <v>690</v>
      </c>
      <c r="F53" s="8" t="s">
        <v>100</v>
      </c>
      <c r="G53" s="23">
        <v>12</v>
      </c>
      <c r="H53" s="24">
        <v>0</v>
      </c>
      <c r="I53" s="24">
        <f>ROUND(ROUND(H53,2)*ROUND(G53,3),2)</f>
        <v>0</v>
      </c>
      <c r="J53" s="8" t="s">
        <v>89</v>
      </c>
      <c r="K53" s="17"/>
      <c r="L53" s="17"/>
      <c r="M53" s="17"/>
      <c r="O53">
        <f>(I53*21)/100</f>
        <v>0</v>
      </c>
      <c r="P53" t="s">
        <v>23</v>
      </c>
    </row>
    <row r="54" spans="1:16" x14ac:dyDescent="0.2">
      <c r="A54" s="25" t="s">
        <v>61</v>
      </c>
      <c r="E54" s="15" t="s">
        <v>57</v>
      </c>
    </row>
    <row r="55" spans="1:16" x14ac:dyDescent="0.2">
      <c r="A55" s="26" t="s">
        <v>62</v>
      </c>
      <c r="E55" s="27" t="s">
        <v>761</v>
      </c>
    </row>
    <row r="56" spans="1:16" ht="102" x14ac:dyDescent="0.2">
      <c r="A56" t="s">
        <v>64</v>
      </c>
      <c r="E56" s="15" t="s">
        <v>692</v>
      </c>
    </row>
    <row r="57" spans="1:16" x14ac:dyDescent="0.2">
      <c r="A57" s="17" t="s">
        <v>55</v>
      </c>
      <c r="B57" s="21" t="s">
        <v>49</v>
      </c>
      <c r="C57" s="21" t="s">
        <v>762</v>
      </c>
      <c r="D57" s="17" t="s">
        <v>57</v>
      </c>
      <c r="E57" s="22" t="s">
        <v>763</v>
      </c>
      <c r="F57" s="8" t="s">
        <v>68</v>
      </c>
      <c r="G57" s="23">
        <v>20.34</v>
      </c>
      <c r="H57" s="24">
        <v>0</v>
      </c>
      <c r="I57" s="24">
        <f>ROUND(ROUND(H57,2)*ROUND(G57,3),2)</f>
        <v>0</v>
      </c>
      <c r="J57" s="8" t="s">
        <v>89</v>
      </c>
      <c r="K57" s="17"/>
      <c r="L57" s="17"/>
      <c r="M57" s="17"/>
      <c r="O57">
        <f>(I57*21)/100</f>
        <v>0</v>
      </c>
      <c r="P57" t="s">
        <v>23</v>
      </c>
    </row>
    <row r="58" spans="1:16" x14ac:dyDescent="0.2">
      <c r="A58" s="25" t="s">
        <v>61</v>
      </c>
      <c r="E58" s="15" t="s">
        <v>57</v>
      </c>
    </row>
    <row r="59" spans="1:16" ht="25.5" x14ac:dyDescent="0.2">
      <c r="A59" s="26" t="s">
        <v>62</v>
      </c>
      <c r="E59" s="27" t="s">
        <v>764</v>
      </c>
    </row>
    <row r="60" spans="1:16" ht="102" x14ac:dyDescent="0.2">
      <c r="A60" t="s">
        <v>64</v>
      </c>
      <c r="E60" s="15" t="s">
        <v>765</v>
      </c>
    </row>
    <row r="61" spans="1:16" x14ac:dyDescent="0.2">
      <c r="A61" s="17" t="s">
        <v>55</v>
      </c>
      <c r="B61" s="21" t="s">
        <v>50</v>
      </c>
      <c r="C61" s="21" t="s">
        <v>700</v>
      </c>
      <c r="D61" s="17" t="s">
        <v>57</v>
      </c>
      <c r="E61" s="22" t="s">
        <v>701</v>
      </c>
      <c r="F61" s="8" t="s">
        <v>68</v>
      </c>
      <c r="G61" s="23">
        <v>2.94</v>
      </c>
      <c r="H61" s="24">
        <v>0</v>
      </c>
      <c r="I61" s="24">
        <f>ROUND(ROUND(H61,2)*ROUND(G61,3),2)</f>
        <v>0</v>
      </c>
      <c r="J61" s="8" t="s">
        <v>89</v>
      </c>
      <c r="K61" s="17"/>
      <c r="L61" s="17"/>
      <c r="M61" s="17"/>
      <c r="O61">
        <f>(I61*21)/100</f>
        <v>0</v>
      </c>
      <c r="P61" t="s">
        <v>23</v>
      </c>
    </row>
    <row r="62" spans="1:16" x14ac:dyDescent="0.2">
      <c r="A62" s="25" t="s">
        <v>61</v>
      </c>
      <c r="E62" s="15" t="s">
        <v>57</v>
      </c>
    </row>
    <row r="63" spans="1:16" ht="63.75" x14ac:dyDescent="0.2">
      <c r="A63" s="26" t="s">
        <v>62</v>
      </c>
      <c r="E63" s="27" t="s">
        <v>766</v>
      </c>
    </row>
    <row r="64" spans="1:16" ht="102" x14ac:dyDescent="0.2">
      <c r="A64" t="s">
        <v>64</v>
      </c>
      <c r="E64" s="15" t="s">
        <v>696</v>
      </c>
    </row>
    <row r="65" spans="1:16" x14ac:dyDescent="0.2">
      <c r="A65" s="17" t="s">
        <v>55</v>
      </c>
      <c r="B65" s="21" t="s">
        <v>51</v>
      </c>
      <c r="C65" s="21" t="s">
        <v>703</v>
      </c>
      <c r="D65" s="17" t="s">
        <v>57</v>
      </c>
      <c r="E65" s="22" t="s">
        <v>704</v>
      </c>
      <c r="F65" s="8" t="s">
        <v>100</v>
      </c>
      <c r="G65" s="23">
        <v>6.3049999999999997</v>
      </c>
      <c r="H65" s="24">
        <v>0</v>
      </c>
      <c r="I65" s="24">
        <f>ROUND(ROUND(H65,2)*ROUND(G65,3),2)</f>
        <v>0</v>
      </c>
      <c r="J65" s="8" t="s">
        <v>89</v>
      </c>
      <c r="K65" s="17"/>
      <c r="L65" s="17"/>
      <c r="M65" s="17"/>
      <c r="O65">
        <f>(I65*21)/100</f>
        <v>0</v>
      </c>
      <c r="P65" t="s">
        <v>23</v>
      </c>
    </row>
    <row r="66" spans="1:16" x14ac:dyDescent="0.2">
      <c r="A66" s="25" t="s">
        <v>61</v>
      </c>
      <c r="E66" s="15" t="s">
        <v>57</v>
      </c>
    </row>
    <row r="67" spans="1:16" x14ac:dyDescent="0.2">
      <c r="A67" s="26" t="s">
        <v>62</v>
      </c>
      <c r="E67" s="27" t="s">
        <v>767</v>
      </c>
    </row>
    <row r="68" spans="1:16" ht="127.5" x14ac:dyDescent="0.2">
      <c r="A68" t="s">
        <v>64</v>
      </c>
      <c r="E68" s="15" t="s">
        <v>706</v>
      </c>
    </row>
    <row r="69" spans="1:16" x14ac:dyDescent="0.2">
      <c r="A69" s="17" t="s">
        <v>55</v>
      </c>
      <c r="B69" s="21" t="s">
        <v>126</v>
      </c>
      <c r="C69" s="21" t="s">
        <v>707</v>
      </c>
      <c r="D69" s="17" t="s">
        <v>57</v>
      </c>
      <c r="E69" s="22" t="s">
        <v>708</v>
      </c>
      <c r="F69" s="8" t="s">
        <v>100</v>
      </c>
      <c r="G69" s="23">
        <v>2.5</v>
      </c>
      <c r="H69" s="24">
        <v>0</v>
      </c>
      <c r="I69" s="24">
        <f>ROUND(ROUND(H69,2)*ROUND(G69,3),2)</f>
        <v>0</v>
      </c>
      <c r="J69" s="8" t="s">
        <v>89</v>
      </c>
      <c r="K69" s="17"/>
      <c r="L69" s="17"/>
      <c r="M69" s="17"/>
      <c r="O69">
        <f>(I69*21)/100</f>
        <v>0</v>
      </c>
      <c r="P69" t="s">
        <v>23</v>
      </c>
    </row>
    <row r="70" spans="1:16" x14ac:dyDescent="0.2">
      <c r="A70" s="25" t="s">
        <v>61</v>
      </c>
      <c r="E70" s="15" t="s">
        <v>57</v>
      </c>
    </row>
    <row r="71" spans="1:16" x14ac:dyDescent="0.2">
      <c r="A71" s="26" t="s">
        <v>62</v>
      </c>
      <c r="E71" s="27" t="s">
        <v>768</v>
      </c>
    </row>
    <row r="72" spans="1:16" ht="127.5" x14ac:dyDescent="0.2">
      <c r="A72" t="s">
        <v>64</v>
      </c>
      <c r="E72" s="15" t="s">
        <v>710</v>
      </c>
    </row>
    <row r="73" spans="1:16" x14ac:dyDescent="0.2">
      <c r="A73" s="17" t="s">
        <v>55</v>
      </c>
      <c r="B73" s="21" t="s">
        <v>129</v>
      </c>
      <c r="C73" s="21" t="s">
        <v>711</v>
      </c>
      <c r="D73" s="17" t="s">
        <v>57</v>
      </c>
      <c r="E73" s="22" t="s">
        <v>712</v>
      </c>
      <c r="F73" s="8" t="s">
        <v>68</v>
      </c>
      <c r="G73" s="23">
        <v>43.62</v>
      </c>
      <c r="H73" s="24">
        <v>0</v>
      </c>
      <c r="I73" s="24">
        <f>ROUND(ROUND(H73,2)*ROUND(G73,3),2)</f>
        <v>0</v>
      </c>
      <c r="J73" s="8" t="s">
        <v>89</v>
      </c>
      <c r="K73" s="17"/>
      <c r="L73" s="17"/>
      <c r="M73" s="17"/>
      <c r="O73">
        <f>(I73*21)/100</f>
        <v>0</v>
      </c>
      <c r="P73" t="s">
        <v>23</v>
      </c>
    </row>
    <row r="74" spans="1:16" x14ac:dyDescent="0.2">
      <c r="A74" s="25" t="s">
        <v>61</v>
      </c>
      <c r="E74" s="15" t="s">
        <v>57</v>
      </c>
    </row>
    <row r="75" spans="1:16" ht="102" x14ac:dyDescent="0.2">
      <c r="A75" s="26" t="s">
        <v>62</v>
      </c>
      <c r="E75" s="27" t="s">
        <v>769</v>
      </c>
    </row>
    <row r="76" spans="1:16" ht="51" x14ac:dyDescent="0.2">
      <c r="A76" t="s">
        <v>64</v>
      </c>
      <c r="E76" s="15" t="s">
        <v>714</v>
      </c>
    </row>
    <row r="77" spans="1:16" x14ac:dyDescent="0.2">
      <c r="A77" s="17" t="s">
        <v>55</v>
      </c>
      <c r="B77" s="21" t="s">
        <v>132</v>
      </c>
      <c r="C77" s="21" t="s">
        <v>715</v>
      </c>
      <c r="D77" s="17" t="s">
        <v>57</v>
      </c>
      <c r="E77" s="22" t="s">
        <v>716</v>
      </c>
      <c r="F77" s="8" t="s">
        <v>68</v>
      </c>
      <c r="G77" s="23">
        <v>27.66</v>
      </c>
      <c r="H77" s="24">
        <v>0</v>
      </c>
      <c r="I77" s="24">
        <f>ROUND(ROUND(H77,2)*ROUND(G77,3),2)</f>
        <v>0</v>
      </c>
      <c r="J77" s="8" t="s">
        <v>89</v>
      </c>
      <c r="K77" s="17"/>
      <c r="L77" s="17"/>
      <c r="M77" s="17"/>
      <c r="O77">
        <f>(I77*21)/100</f>
        <v>0</v>
      </c>
      <c r="P77" t="s">
        <v>23</v>
      </c>
    </row>
    <row r="78" spans="1:16" x14ac:dyDescent="0.2">
      <c r="A78" s="25" t="s">
        <v>61</v>
      </c>
      <c r="E78" s="15" t="s">
        <v>57</v>
      </c>
    </row>
    <row r="79" spans="1:16" ht="63.75" x14ac:dyDescent="0.2">
      <c r="A79" s="26" t="s">
        <v>62</v>
      </c>
      <c r="E79" s="27" t="s">
        <v>770</v>
      </c>
    </row>
    <row r="80" spans="1:16" ht="38.25" x14ac:dyDescent="0.2">
      <c r="A80" t="s">
        <v>64</v>
      </c>
      <c r="E80" s="15" t="s">
        <v>718</v>
      </c>
    </row>
    <row r="81" spans="1:18" ht="12.75" customHeight="1" x14ac:dyDescent="0.2">
      <c r="A81" t="s">
        <v>53</v>
      </c>
      <c r="C81" s="28" t="s">
        <v>40</v>
      </c>
      <c r="E81" s="19" t="s">
        <v>565</v>
      </c>
      <c r="I81" s="29">
        <f>0+Q81</f>
        <v>0</v>
      </c>
      <c r="O81">
        <f>0+R81</f>
        <v>0</v>
      </c>
      <c r="Q81">
        <f>0+I82+I86+I90</f>
        <v>0</v>
      </c>
      <c r="R81">
        <f>0+O82+O86+O90</f>
        <v>0</v>
      </c>
    </row>
    <row r="82" spans="1:18" x14ac:dyDescent="0.2">
      <c r="A82" s="17" t="s">
        <v>55</v>
      </c>
      <c r="B82" s="21" t="s">
        <v>135</v>
      </c>
      <c r="C82" s="21" t="s">
        <v>719</v>
      </c>
      <c r="D82" s="17" t="s">
        <v>57</v>
      </c>
      <c r="E82" s="22" t="s">
        <v>720</v>
      </c>
      <c r="F82" s="8" t="s">
        <v>59</v>
      </c>
      <c r="G82" s="23">
        <v>1</v>
      </c>
      <c r="H82" s="24">
        <v>0</v>
      </c>
      <c r="I82" s="24">
        <f>ROUND(ROUND(H82,2)*ROUND(G82,3),2)</f>
        <v>0</v>
      </c>
      <c r="J82" s="8" t="s">
        <v>89</v>
      </c>
      <c r="K82" s="17"/>
      <c r="L82" s="17"/>
      <c r="M82" s="17"/>
      <c r="O82">
        <f>(I82*21)/100</f>
        <v>0</v>
      </c>
      <c r="P82" t="s">
        <v>23</v>
      </c>
    </row>
    <row r="83" spans="1:18" x14ac:dyDescent="0.2">
      <c r="A83" s="25" t="s">
        <v>61</v>
      </c>
      <c r="E83" s="15" t="s">
        <v>57</v>
      </c>
    </row>
    <row r="84" spans="1:18" x14ac:dyDescent="0.2">
      <c r="A84" s="26" t="s">
        <v>62</v>
      </c>
      <c r="E84" s="27" t="s">
        <v>57</v>
      </c>
    </row>
    <row r="85" spans="1:18" ht="38.25" x14ac:dyDescent="0.2">
      <c r="A85" t="s">
        <v>64</v>
      </c>
      <c r="E85" s="15" t="s">
        <v>721</v>
      </c>
    </row>
    <row r="86" spans="1:18" x14ac:dyDescent="0.2">
      <c r="A86" s="17" t="s">
        <v>55</v>
      </c>
      <c r="B86" s="21" t="s">
        <v>138</v>
      </c>
      <c r="C86" s="21" t="s">
        <v>722</v>
      </c>
      <c r="D86" s="17" t="s">
        <v>57</v>
      </c>
      <c r="E86" s="22" t="s">
        <v>723</v>
      </c>
      <c r="F86" s="8" t="s">
        <v>447</v>
      </c>
      <c r="G86" s="23">
        <v>67.2</v>
      </c>
      <c r="H86" s="24">
        <v>0</v>
      </c>
      <c r="I86" s="24">
        <f>ROUND(ROUND(H86,2)*ROUND(G86,3),2)</f>
        <v>0</v>
      </c>
      <c r="J86" s="8" t="s">
        <v>89</v>
      </c>
      <c r="K86" s="17"/>
      <c r="L86" s="17"/>
      <c r="M86" s="17"/>
      <c r="O86">
        <f>(I86*21)/100</f>
        <v>0</v>
      </c>
      <c r="P86" t="s">
        <v>23</v>
      </c>
    </row>
    <row r="87" spans="1:18" x14ac:dyDescent="0.2">
      <c r="A87" s="25" t="s">
        <v>61</v>
      </c>
      <c r="E87" s="15" t="s">
        <v>57</v>
      </c>
    </row>
    <row r="88" spans="1:18" x14ac:dyDescent="0.2">
      <c r="A88" s="26" t="s">
        <v>62</v>
      </c>
      <c r="E88" s="27" t="s">
        <v>771</v>
      </c>
    </row>
    <row r="89" spans="1:18" ht="25.5" x14ac:dyDescent="0.2">
      <c r="A89" t="s">
        <v>64</v>
      </c>
      <c r="E89" s="15" t="s">
        <v>725</v>
      </c>
    </row>
    <row r="90" spans="1:18" ht="25.5" x14ac:dyDescent="0.2">
      <c r="A90" s="17" t="s">
        <v>55</v>
      </c>
      <c r="B90" s="21" t="s">
        <v>141</v>
      </c>
      <c r="C90" s="21" t="s">
        <v>726</v>
      </c>
      <c r="D90" s="17" t="s">
        <v>57</v>
      </c>
      <c r="E90" s="22" t="s">
        <v>727</v>
      </c>
      <c r="F90" s="8" t="s">
        <v>592</v>
      </c>
      <c r="G90" s="23">
        <v>685.34</v>
      </c>
      <c r="H90" s="24">
        <v>0</v>
      </c>
      <c r="I90" s="24">
        <f>ROUND(ROUND(H90,2)*ROUND(G90,3),2)</f>
        <v>0</v>
      </c>
      <c r="J90" s="8" t="s">
        <v>89</v>
      </c>
      <c r="K90" s="17"/>
      <c r="L90" s="17"/>
      <c r="M90" s="17"/>
      <c r="O90">
        <f>(I90*21)/100</f>
        <v>0</v>
      </c>
      <c r="P90" t="s">
        <v>23</v>
      </c>
    </row>
    <row r="91" spans="1:18" x14ac:dyDescent="0.2">
      <c r="A91" s="25" t="s">
        <v>61</v>
      </c>
      <c r="E91" s="15" t="s">
        <v>57</v>
      </c>
    </row>
    <row r="92" spans="1:18" ht="51" x14ac:dyDescent="0.2">
      <c r="A92" s="26" t="s">
        <v>62</v>
      </c>
      <c r="E92" s="27" t="s">
        <v>772</v>
      </c>
    </row>
    <row r="93" spans="1:18" ht="216.75" x14ac:dyDescent="0.2">
      <c r="A93" t="s">
        <v>64</v>
      </c>
      <c r="E93" s="15" t="s">
        <v>729</v>
      </c>
    </row>
    <row r="94" spans="1:18" ht="12.75" customHeight="1" x14ac:dyDescent="0.2">
      <c r="A94" t="s">
        <v>53</v>
      </c>
      <c r="C94" s="28" t="s">
        <v>614</v>
      </c>
      <c r="E94" s="19" t="s">
        <v>615</v>
      </c>
      <c r="I94" s="29">
        <f>0+Q94</f>
        <v>0</v>
      </c>
      <c r="O94">
        <f>0+R94</f>
        <v>0</v>
      </c>
      <c r="Q94">
        <f>0+I95</f>
        <v>0</v>
      </c>
      <c r="R94">
        <f>0+O95</f>
        <v>0</v>
      </c>
    </row>
    <row r="95" spans="1:18" ht="25.5" x14ac:dyDescent="0.2">
      <c r="A95" s="17" t="s">
        <v>55</v>
      </c>
      <c r="B95" s="21" t="s">
        <v>144</v>
      </c>
      <c r="C95" s="21" t="s">
        <v>251</v>
      </c>
      <c r="D95" s="17" t="s">
        <v>57</v>
      </c>
      <c r="E95" s="22" t="s">
        <v>616</v>
      </c>
      <c r="F95" s="8" t="s">
        <v>103</v>
      </c>
      <c r="G95" s="23">
        <v>7.06</v>
      </c>
      <c r="H95" s="24">
        <v>0</v>
      </c>
      <c r="I95" s="24">
        <f>ROUND(ROUND(H95,2)*ROUND(G95,3),2)</f>
        <v>0</v>
      </c>
      <c r="J95" s="8" t="s">
        <v>60</v>
      </c>
      <c r="K95" s="17"/>
      <c r="L95" s="17"/>
      <c r="M95" s="17"/>
      <c r="O95">
        <f>(I95*21)/100</f>
        <v>0</v>
      </c>
      <c r="P95" t="s">
        <v>23</v>
      </c>
    </row>
    <row r="96" spans="1:18" ht="25.5" x14ac:dyDescent="0.2">
      <c r="A96" s="25" t="s">
        <v>61</v>
      </c>
      <c r="E96" s="15" t="s">
        <v>617</v>
      </c>
    </row>
    <row r="97" spans="1:5" ht="25.5" x14ac:dyDescent="0.2">
      <c r="A97" s="26" t="s">
        <v>62</v>
      </c>
      <c r="E97" s="27" t="s">
        <v>773</v>
      </c>
    </row>
    <row r="98" spans="1:5" ht="102" x14ac:dyDescent="0.2">
      <c r="A98" t="s">
        <v>64</v>
      </c>
      <c r="E98" s="15" t="s">
        <v>619</v>
      </c>
    </row>
  </sheetData>
  <mergeCells count="14">
    <mergeCell ref="G5:G6"/>
    <mergeCell ref="H5:I5"/>
    <mergeCell ref="J5:J6"/>
    <mergeCell ref="K5:M5"/>
    <mergeCell ref="C3:D3"/>
    <mergeCell ref="E3:F3"/>
    <mergeCell ref="C4:D4"/>
    <mergeCell ref="E4:F4"/>
    <mergeCell ref="F5:F6"/>
    <mergeCell ref="A5:A6"/>
    <mergeCell ref="B5:B6"/>
    <mergeCell ref="C5:C6"/>
    <mergeCell ref="D5:D6"/>
    <mergeCell ref="E5:E6"/>
  </mergeCells>
  <pageMargins left="0.75" right="0.75" top="1" bottom="1" header="0.5" footer="0.5"/>
  <pageSetup paperSize="9" scale="46" fitToHeight="0" orientation="portrait" horizontalDpi="300" verticalDpi="30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R37"/>
  <sheetViews>
    <sheetView workbookViewId="0">
      <pane ySplit="7" topLeftCell="A29" activePane="bottomLeft" state="frozen"/>
      <selection pane="bottomLeft" activeCell="H37" sqref="H37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1" max="13" width="9.140625" hidden="1" customWidth="1"/>
    <col min="15" max="18" width="9.140625" hidden="1" customWidth="1"/>
  </cols>
  <sheetData>
    <row r="1" spans="1:18" ht="12.75" customHeight="1" x14ac:dyDescent="0.2">
      <c r="A1" t="s">
        <v>11</v>
      </c>
      <c r="B1" s="2"/>
      <c r="D1" s="2"/>
      <c r="E1" s="3"/>
      <c r="F1" s="2"/>
      <c r="G1" s="2"/>
      <c r="H1" s="2"/>
      <c r="I1" s="2"/>
      <c r="J1" s="2"/>
      <c r="K1" s="2"/>
      <c r="L1" s="2"/>
      <c r="M1" s="2"/>
      <c r="P1" t="s">
        <v>22</v>
      </c>
    </row>
    <row r="2" spans="1:18" ht="39.950000000000003" customHeight="1" x14ac:dyDescent="0.2">
      <c r="B2" s="2"/>
      <c r="D2" s="2"/>
      <c r="E2" s="4" t="s">
        <v>13</v>
      </c>
      <c r="F2" s="2"/>
      <c r="G2" s="2"/>
      <c r="H2" s="9"/>
      <c r="I2" s="9"/>
      <c r="J2" s="2"/>
      <c r="K2" s="2"/>
      <c r="L2" s="2"/>
      <c r="M2" s="2"/>
      <c r="O2">
        <f>0+O8+O13</f>
        <v>0</v>
      </c>
      <c r="P2" t="s">
        <v>22</v>
      </c>
    </row>
    <row r="3" spans="1:18" ht="39.950000000000003" customHeight="1" x14ac:dyDescent="0.2">
      <c r="A3" t="s">
        <v>12</v>
      </c>
      <c r="B3" s="11" t="s">
        <v>14</v>
      </c>
      <c r="C3" s="36" t="s">
        <v>15</v>
      </c>
      <c r="D3" s="30"/>
      <c r="E3" s="37" t="s">
        <v>16</v>
      </c>
      <c r="F3" s="30"/>
      <c r="H3" s="8" t="s">
        <v>774</v>
      </c>
      <c r="I3" s="24">
        <f>0+I8+I13</f>
        <v>0</v>
      </c>
      <c r="J3" s="10" t="s">
        <v>0</v>
      </c>
      <c r="O3" t="s">
        <v>19</v>
      </c>
      <c r="P3" t="s">
        <v>23</v>
      </c>
    </row>
    <row r="4" spans="1:18" ht="39.950000000000003" customHeight="1" x14ac:dyDescent="0.2">
      <c r="A4" t="s">
        <v>17</v>
      </c>
      <c r="B4" s="13" t="s">
        <v>18</v>
      </c>
      <c r="C4" s="38" t="s">
        <v>774</v>
      </c>
      <c r="D4" s="30"/>
      <c r="E4" s="39" t="s">
        <v>775</v>
      </c>
      <c r="F4" s="30"/>
      <c r="O4" t="s">
        <v>20</v>
      </c>
      <c r="P4" t="s">
        <v>23</v>
      </c>
    </row>
    <row r="5" spans="1:18" ht="12.75" customHeight="1" x14ac:dyDescent="0.2">
      <c r="A5" s="35" t="s">
        <v>26</v>
      </c>
      <c r="B5" s="35" t="s">
        <v>28</v>
      </c>
      <c r="C5" s="35" t="s">
        <v>30</v>
      </c>
      <c r="D5" s="35" t="s">
        <v>31</v>
      </c>
      <c r="E5" s="35" t="s">
        <v>32</v>
      </c>
      <c r="F5" s="35" t="s">
        <v>34</v>
      </c>
      <c r="G5" s="35" t="s">
        <v>36</v>
      </c>
      <c r="H5" s="35" t="s">
        <v>38</v>
      </c>
      <c r="I5" s="35"/>
      <c r="J5" s="35" t="s">
        <v>43</v>
      </c>
      <c r="K5" s="35" t="s">
        <v>45</v>
      </c>
      <c r="L5" s="35"/>
      <c r="M5" s="35"/>
      <c r="O5" t="s">
        <v>21</v>
      </c>
      <c r="P5" t="s">
        <v>23</v>
      </c>
    </row>
    <row r="6" spans="1:18" ht="12.75" customHeight="1" x14ac:dyDescent="0.2">
      <c r="A6" s="35"/>
      <c r="B6" s="35"/>
      <c r="C6" s="35"/>
      <c r="D6" s="35"/>
      <c r="E6" s="35"/>
      <c r="F6" s="35"/>
      <c r="G6" s="35"/>
      <c r="H6" s="12" t="s">
        <v>39</v>
      </c>
      <c r="I6" s="12" t="s">
        <v>41</v>
      </c>
      <c r="J6" s="35"/>
      <c r="K6" s="12" t="s">
        <v>46</v>
      </c>
      <c r="L6" s="12" t="s">
        <v>47</v>
      </c>
      <c r="M6" s="12" t="s">
        <v>48</v>
      </c>
    </row>
    <row r="7" spans="1:18" ht="12.75" customHeight="1" x14ac:dyDescent="0.2">
      <c r="A7" s="12" t="s">
        <v>27</v>
      </c>
      <c r="B7" s="12" t="s">
        <v>29</v>
      </c>
      <c r="C7" s="12" t="s">
        <v>23</v>
      </c>
      <c r="D7" s="12" t="s">
        <v>22</v>
      </c>
      <c r="E7" s="12" t="s">
        <v>33</v>
      </c>
      <c r="F7" s="12" t="s">
        <v>35</v>
      </c>
      <c r="G7" s="12" t="s">
        <v>37</v>
      </c>
      <c r="H7" s="12" t="s">
        <v>40</v>
      </c>
      <c r="I7" s="12" t="s">
        <v>42</v>
      </c>
      <c r="J7" s="12" t="s">
        <v>44</v>
      </c>
      <c r="K7" s="12" t="s">
        <v>49</v>
      </c>
      <c r="L7" s="12" t="s">
        <v>50</v>
      </c>
      <c r="M7" s="12" t="s">
        <v>51</v>
      </c>
    </row>
    <row r="8" spans="1:18" ht="12.75" customHeight="1" x14ac:dyDescent="0.2">
      <c r="A8" t="s">
        <v>53</v>
      </c>
      <c r="C8" s="18" t="s">
        <v>33</v>
      </c>
      <c r="E8" s="19" t="s">
        <v>335</v>
      </c>
      <c r="I8" s="20">
        <f>0+Q8</f>
        <v>0</v>
      </c>
      <c r="O8">
        <f>0+R8</f>
        <v>0</v>
      </c>
      <c r="Q8">
        <f>0+I9</f>
        <v>0</v>
      </c>
      <c r="R8">
        <f>0+O9</f>
        <v>0</v>
      </c>
    </row>
    <row r="9" spans="1:18" x14ac:dyDescent="0.2">
      <c r="A9" s="17" t="s">
        <v>55</v>
      </c>
      <c r="B9" s="21" t="s">
        <v>105</v>
      </c>
      <c r="C9" s="21" t="s">
        <v>777</v>
      </c>
      <c r="D9" s="17" t="s">
        <v>57</v>
      </c>
      <c r="E9" s="22" t="s">
        <v>778</v>
      </c>
      <c r="F9" s="8" t="s">
        <v>115</v>
      </c>
      <c r="G9" s="23">
        <v>1.0129999999999999</v>
      </c>
      <c r="H9" s="24">
        <v>0</v>
      </c>
      <c r="I9" s="24">
        <f>ROUND(ROUND(H9,2)*ROUND(G9,3),2)</f>
        <v>0</v>
      </c>
      <c r="J9" s="8" t="s">
        <v>60</v>
      </c>
      <c r="K9" s="17"/>
      <c r="L9" s="17"/>
      <c r="M9" s="17"/>
      <c r="O9">
        <f>(I9*21)/100</f>
        <v>0</v>
      </c>
      <c r="P9" t="s">
        <v>23</v>
      </c>
    </row>
    <row r="10" spans="1:18" ht="25.5" x14ac:dyDescent="0.2">
      <c r="A10" s="25" t="s">
        <v>61</v>
      </c>
      <c r="E10" s="15" t="s">
        <v>779</v>
      </c>
    </row>
    <row r="11" spans="1:18" x14ac:dyDescent="0.2">
      <c r="A11" s="26" t="s">
        <v>62</v>
      </c>
      <c r="E11" s="27" t="s">
        <v>780</v>
      </c>
    </row>
    <row r="12" spans="1:18" ht="293.25" x14ac:dyDescent="0.2">
      <c r="A12" t="s">
        <v>64</v>
      </c>
      <c r="E12" s="15" t="s">
        <v>781</v>
      </c>
    </row>
    <row r="13" spans="1:18" ht="12.75" customHeight="1" x14ac:dyDescent="0.2">
      <c r="A13" t="s">
        <v>53</v>
      </c>
      <c r="C13" s="28" t="s">
        <v>40</v>
      </c>
      <c r="E13" s="19" t="s">
        <v>565</v>
      </c>
      <c r="I13" s="29">
        <f>0+Q13</f>
        <v>0</v>
      </c>
      <c r="O13">
        <f>0+R13</f>
        <v>0</v>
      </c>
      <c r="Q13">
        <f>0+I14+I18+I22+I26+I30+I34</f>
        <v>0</v>
      </c>
      <c r="R13">
        <f>0+O14+O18+O22+O26+O30+O34</f>
        <v>0</v>
      </c>
    </row>
    <row r="14" spans="1:18" x14ac:dyDescent="0.2">
      <c r="A14" s="17" t="s">
        <v>55</v>
      </c>
      <c r="B14" s="21" t="s">
        <v>29</v>
      </c>
      <c r="C14" s="21" t="s">
        <v>782</v>
      </c>
      <c r="D14" s="17" t="s">
        <v>57</v>
      </c>
      <c r="E14" s="22" t="s">
        <v>783</v>
      </c>
      <c r="F14" s="8" t="s">
        <v>59</v>
      </c>
      <c r="G14" s="23">
        <v>2</v>
      </c>
      <c r="H14" s="24">
        <v>0</v>
      </c>
      <c r="I14" s="24">
        <f>ROUND(ROUND(H14,2)*ROUND(G14,3),2)</f>
        <v>0</v>
      </c>
      <c r="J14" s="8" t="s">
        <v>89</v>
      </c>
      <c r="K14" s="17"/>
      <c r="L14" s="17"/>
      <c r="M14" s="17"/>
      <c r="O14">
        <f>(I14*21)/100</f>
        <v>0</v>
      </c>
      <c r="P14" t="s">
        <v>23</v>
      </c>
    </row>
    <row r="15" spans="1:18" x14ac:dyDescent="0.2">
      <c r="A15" s="25" t="s">
        <v>61</v>
      </c>
      <c r="E15" s="15" t="s">
        <v>57</v>
      </c>
    </row>
    <row r="16" spans="1:18" ht="25.5" x14ac:dyDescent="0.2">
      <c r="A16" s="26" t="s">
        <v>62</v>
      </c>
      <c r="E16" s="27" t="s">
        <v>784</v>
      </c>
    </row>
    <row r="17" spans="1:16" ht="89.25" x14ac:dyDescent="0.2">
      <c r="A17" t="s">
        <v>64</v>
      </c>
      <c r="E17" s="15" t="s">
        <v>785</v>
      </c>
    </row>
    <row r="18" spans="1:16" x14ac:dyDescent="0.2">
      <c r="A18" s="17" t="s">
        <v>55</v>
      </c>
      <c r="B18" s="21" t="s">
        <v>23</v>
      </c>
      <c r="C18" s="21" t="s">
        <v>786</v>
      </c>
      <c r="D18" s="17" t="s">
        <v>57</v>
      </c>
      <c r="E18" s="22" t="s">
        <v>787</v>
      </c>
      <c r="F18" s="8" t="s">
        <v>59</v>
      </c>
      <c r="G18" s="23">
        <v>1</v>
      </c>
      <c r="H18" s="24">
        <v>0</v>
      </c>
      <c r="I18" s="24">
        <f>ROUND(ROUND(H18,2)*ROUND(G18,3),2)</f>
        <v>0</v>
      </c>
      <c r="J18" s="8" t="s">
        <v>89</v>
      </c>
      <c r="K18" s="17"/>
      <c r="L18" s="17"/>
      <c r="M18" s="17"/>
      <c r="O18">
        <f>(I18*21)/100</f>
        <v>0</v>
      </c>
      <c r="P18" t="s">
        <v>23</v>
      </c>
    </row>
    <row r="19" spans="1:16" x14ac:dyDescent="0.2">
      <c r="A19" s="25" t="s">
        <v>61</v>
      </c>
      <c r="E19" s="15" t="s">
        <v>57</v>
      </c>
    </row>
    <row r="20" spans="1:16" ht="25.5" x14ac:dyDescent="0.2">
      <c r="A20" s="26" t="s">
        <v>62</v>
      </c>
      <c r="E20" s="27" t="s">
        <v>788</v>
      </c>
    </row>
    <row r="21" spans="1:16" ht="89.25" x14ac:dyDescent="0.2">
      <c r="A21" t="s">
        <v>64</v>
      </c>
      <c r="E21" s="15" t="s">
        <v>789</v>
      </c>
    </row>
    <row r="22" spans="1:16" x14ac:dyDescent="0.2">
      <c r="A22" s="17" t="s">
        <v>55</v>
      </c>
      <c r="B22" s="21" t="s">
        <v>22</v>
      </c>
      <c r="C22" s="21" t="s">
        <v>790</v>
      </c>
      <c r="D22" s="17" t="s">
        <v>57</v>
      </c>
      <c r="E22" s="22" t="s">
        <v>791</v>
      </c>
      <c r="F22" s="8" t="s">
        <v>59</v>
      </c>
      <c r="G22" s="23">
        <v>1</v>
      </c>
      <c r="H22" s="24">
        <v>0</v>
      </c>
      <c r="I22" s="24">
        <f>ROUND(ROUND(H22,2)*ROUND(G22,3),2)</f>
        <v>0</v>
      </c>
      <c r="J22" s="8" t="s">
        <v>89</v>
      </c>
      <c r="K22" s="17"/>
      <c r="L22" s="17"/>
      <c r="M22" s="17"/>
      <c r="O22">
        <f>(I22*21)/100</f>
        <v>0</v>
      </c>
      <c r="P22" t="s">
        <v>23</v>
      </c>
    </row>
    <row r="23" spans="1:16" x14ac:dyDescent="0.2">
      <c r="A23" s="25" t="s">
        <v>61</v>
      </c>
      <c r="E23" s="15" t="s">
        <v>57</v>
      </c>
    </row>
    <row r="24" spans="1:16" x14ac:dyDescent="0.2">
      <c r="A24" s="26" t="s">
        <v>62</v>
      </c>
      <c r="E24" s="27" t="s">
        <v>792</v>
      </c>
    </row>
    <row r="25" spans="1:16" ht="89.25" x14ac:dyDescent="0.2">
      <c r="A25" t="s">
        <v>64</v>
      </c>
      <c r="E25" s="15" t="s">
        <v>785</v>
      </c>
    </row>
    <row r="26" spans="1:16" x14ac:dyDescent="0.2">
      <c r="A26" s="17" t="s">
        <v>55</v>
      </c>
      <c r="B26" s="21" t="s">
        <v>33</v>
      </c>
      <c r="C26" s="21" t="s">
        <v>793</v>
      </c>
      <c r="D26" s="17" t="s">
        <v>57</v>
      </c>
      <c r="E26" s="22" t="s">
        <v>794</v>
      </c>
      <c r="F26" s="8" t="s">
        <v>59</v>
      </c>
      <c r="G26" s="23">
        <v>2</v>
      </c>
      <c r="H26" s="24">
        <v>0</v>
      </c>
      <c r="I26" s="24">
        <f>ROUND(ROUND(H26,2)*ROUND(G26,3),2)</f>
        <v>0</v>
      </c>
      <c r="J26" s="8" t="s">
        <v>89</v>
      </c>
      <c r="K26" s="17"/>
      <c r="L26" s="17"/>
      <c r="M26" s="17"/>
      <c r="O26">
        <f>(I26*21)/100</f>
        <v>0</v>
      </c>
      <c r="P26" t="s">
        <v>23</v>
      </c>
    </row>
    <row r="27" spans="1:16" x14ac:dyDescent="0.2">
      <c r="A27" s="25" t="s">
        <v>61</v>
      </c>
      <c r="E27" s="15" t="s">
        <v>57</v>
      </c>
    </row>
    <row r="28" spans="1:16" ht="25.5" x14ac:dyDescent="0.2">
      <c r="A28" s="26" t="s">
        <v>62</v>
      </c>
      <c r="E28" s="27" t="s">
        <v>795</v>
      </c>
    </row>
    <row r="29" spans="1:16" ht="89.25" x14ac:dyDescent="0.2">
      <c r="A29" t="s">
        <v>64</v>
      </c>
      <c r="E29" s="15" t="s">
        <v>785</v>
      </c>
    </row>
    <row r="30" spans="1:16" x14ac:dyDescent="0.2">
      <c r="A30" s="17" t="s">
        <v>55</v>
      </c>
      <c r="B30" s="21" t="s">
        <v>35</v>
      </c>
      <c r="C30" s="21" t="s">
        <v>796</v>
      </c>
      <c r="D30" s="17" t="s">
        <v>57</v>
      </c>
      <c r="E30" s="22" t="s">
        <v>794</v>
      </c>
      <c r="F30" s="8" t="s">
        <v>59</v>
      </c>
      <c r="G30" s="23">
        <v>1</v>
      </c>
      <c r="H30" s="24">
        <v>0</v>
      </c>
      <c r="I30" s="24">
        <f>ROUND(ROUND(H30,2)*ROUND(G30,3),2)</f>
        <v>0</v>
      </c>
      <c r="J30" s="8" t="s">
        <v>89</v>
      </c>
      <c r="K30" s="17"/>
      <c r="L30" s="17"/>
      <c r="M30" s="17"/>
      <c r="O30">
        <f>(I30*21)/100</f>
        <v>0</v>
      </c>
      <c r="P30" t="s">
        <v>23</v>
      </c>
    </row>
    <row r="31" spans="1:16" x14ac:dyDescent="0.2">
      <c r="A31" s="25" t="s">
        <v>61</v>
      </c>
      <c r="E31" s="15" t="s">
        <v>57</v>
      </c>
    </row>
    <row r="32" spans="1:16" ht="25.5" x14ac:dyDescent="0.2">
      <c r="A32" s="26" t="s">
        <v>62</v>
      </c>
      <c r="E32" s="27" t="s">
        <v>797</v>
      </c>
    </row>
    <row r="33" spans="1:16" ht="89.25" x14ac:dyDescent="0.2">
      <c r="A33" t="s">
        <v>64</v>
      </c>
      <c r="E33" s="15" t="s">
        <v>785</v>
      </c>
    </row>
    <row r="34" spans="1:16" x14ac:dyDescent="0.2">
      <c r="A34" s="17" t="s">
        <v>55</v>
      </c>
      <c r="B34" s="21" t="s">
        <v>37</v>
      </c>
      <c r="C34" s="21" t="s">
        <v>798</v>
      </c>
      <c r="D34" s="17" t="s">
        <v>57</v>
      </c>
      <c r="E34" s="22" t="s">
        <v>611</v>
      </c>
      <c r="F34" s="8" t="s">
        <v>59</v>
      </c>
      <c r="G34" s="23">
        <v>1</v>
      </c>
      <c r="H34" s="24">
        <v>0</v>
      </c>
      <c r="I34" s="24">
        <f>ROUND(ROUND(H34,2)*ROUND(G34,3),2)</f>
        <v>0</v>
      </c>
      <c r="J34" s="8" t="s">
        <v>89</v>
      </c>
      <c r="K34" s="17"/>
      <c r="L34" s="17"/>
      <c r="M34" s="17"/>
      <c r="O34">
        <f>(I34*21)/100</f>
        <v>0</v>
      </c>
      <c r="P34" t="s">
        <v>23</v>
      </c>
    </row>
    <row r="35" spans="1:16" x14ac:dyDescent="0.2">
      <c r="A35" s="25" t="s">
        <v>61</v>
      </c>
      <c r="E35" s="15" t="s">
        <v>57</v>
      </c>
    </row>
    <row r="36" spans="1:16" ht="25.5" x14ac:dyDescent="0.2">
      <c r="A36" s="26" t="s">
        <v>62</v>
      </c>
      <c r="E36" s="27" t="s">
        <v>799</v>
      </c>
    </row>
    <row r="37" spans="1:16" ht="89.25" x14ac:dyDescent="0.2">
      <c r="A37" t="s">
        <v>64</v>
      </c>
      <c r="E37" s="15" t="s">
        <v>613</v>
      </c>
    </row>
  </sheetData>
  <mergeCells count="14">
    <mergeCell ref="G5:G6"/>
    <mergeCell ref="H5:I5"/>
    <mergeCell ref="J5:J6"/>
    <mergeCell ref="K5:M5"/>
    <mergeCell ref="C3:D3"/>
    <mergeCell ref="E3:F3"/>
    <mergeCell ref="C4:D4"/>
    <mergeCell ref="E4:F4"/>
    <mergeCell ref="F5:F6"/>
    <mergeCell ref="A5:A6"/>
    <mergeCell ref="B5:B6"/>
    <mergeCell ref="C5:C6"/>
    <mergeCell ref="D5:D6"/>
    <mergeCell ref="E5:E6"/>
  </mergeCells>
  <pageMargins left="0.75" right="0.75" top="1" bottom="1" header="0.5" footer="0.5"/>
  <pageSetup paperSize="9" scale="46" fitToHeight="0" orientation="portrait" horizontalDpi="300" verticalDpi="30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R298"/>
  <sheetViews>
    <sheetView topLeftCell="B1" workbookViewId="0">
      <pane ySplit="7" topLeftCell="A282" activePane="bottomLeft" state="frozen"/>
      <selection pane="bottomLeft" activeCell="H297" sqref="H297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1" max="13" width="9.140625" hidden="1" customWidth="1"/>
    <col min="15" max="18" width="9.140625" hidden="1" customWidth="1"/>
  </cols>
  <sheetData>
    <row r="1" spans="1:18" ht="12.75" customHeight="1" x14ac:dyDescent="0.2">
      <c r="A1" t="s">
        <v>11</v>
      </c>
      <c r="B1" s="2"/>
      <c r="D1" s="2"/>
      <c r="E1" s="3"/>
      <c r="F1" s="2"/>
      <c r="G1" s="2"/>
      <c r="H1" s="2"/>
      <c r="I1" s="2"/>
      <c r="J1" s="2"/>
      <c r="K1" s="2"/>
      <c r="L1" s="2"/>
      <c r="M1" s="2"/>
      <c r="P1" t="s">
        <v>22</v>
      </c>
    </row>
    <row r="2" spans="1:18" ht="39.950000000000003" customHeight="1" x14ac:dyDescent="0.2">
      <c r="B2" s="2"/>
      <c r="D2" s="2"/>
      <c r="E2" s="4" t="s">
        <v>13</v>
      </c>
      <c r="F2" s="2"/>
      <c r="G2" s="2"/>
      <c r="H2" s="9"/>
      <c r="I2" s="9"/>
      <c r="J2" s="2"/>
      <c r="K2" s="2"/>
      <c r="L2" s="2"/>
      <c r="M2" s="2"/>
      <c r="O2">
        <f>0+O8+O57+O62+O75+O120+O141+O186+O227+O268+O277+O282</f>
        <v>0</v>
      </c>
      <c r="P2" t="s">
        <v>22</v>
      </c>
    </row>
    <row r="3" spans="1:18" ht="39.950000000000003" customHeight="1" x14ac:dyDescent="0.2">
      <c r="A3" t="s">
        <v>12</v>
      </c>
      <c r="B3" s="11" t="s">
        <v>14</v>
      </c>
      <c r="C3" s="36" t="s">
        <v>15</v>
      </c>
      <c r="D3" s="30"/>
      <c r="E3" s="37" t="s">
        <v>16</v>
      </c>
      <c r="F3" s="30"/>
      <c r="H3" s="8" t="s">
        <v>800</v>
      </c>
      <c r="I3" s="24">
        <f>0+I8+I57+I62+I75+I120+I141+I186+I227+I268+I277+I282</f>
        <v>0</v>
      </c>
      <c r="J3" s="10" t="s">
        <v>0</v>
      </c>
      <c r="O3" t="s">
        <v>19</v>
      </c>
      <c r="P3" t="s">
        <v>23</v>
      </c>
    </row>
    <row r="4" spans="1:18" ht="39.950000000000003" customHeight="1" x14ac:dyDescent="0.2">
      <c r="A4" t="s">
        <v>17</v>
      </c>
      <c r="B4" s="13" t="s">
        <v>18</v>
      </c>
      <c r="C4" s="38" t="s">
        <v>800</v>
      </c>
      <c r="D4" s="30"/>
      <c r="E4" s="39" t="s">
        <v>801</v>
      </c>
      <c r="F4" s="30"/>
      <c r="O4" t="s">
        <v>20</v>
      </c>
      <c r="P4" t="s">
        <v>23</v>
      </c>
    </row>
    <row r="5" spans="1:18" ht="12.75" customHeight="1" x14ac:dyDescent="0.2">
      <c r="A5" s="35" t="s">
        <v>26</v>
      </c>
      <c r="B5" s="35" t="s">
        <v>28</v>
      </c>
      <c r="C5" s="35" t="s">
        <v>30</v>
      </c>
      <c r="D5" s="35" t="s">
        <v>31</v>
      </c>
      <c r="E5" s="35" t="s">
        <v>32</v>
      </c>
      <c r="F5" s="35" t="s">
        <v>34</v>
      </c>
      <c r="G5" s="35" t="s">
        <v>36</v>
      </c>
      <c r="H5" s="35" t="s">
        <v>38</v>
      </c>
      <c r="I5" s="35"/>
      <c r="J5" s="35" t="s">
        <v>43</v>
      </c>
      <c r="K5" s="35" t="s">
        <v>45</v>
      </c>
      <c r="L5" s="35"/>
      <c r="M5" s="35"/>
      <c r="O5" t="s">
        <v>21</v>
      </c>
      <c r="P5" t="s">
        <v>23</v>
      </c>
    </row>
    <row r="6" spans="1:18" ht="12.75" customHeight="1" x14ac:dyDescent="0.2">
      <c r="A6" s="35"/>
      <c r="B6" s="35"/>
      <c r="C6" s="35"/>
      <c r="D6" s="35"/>
      <c r="E6" s="35"/>
      <c r="F6" s="35"/>
      <c r="G6" s="35"/>
      <c r="H6" s="12" t="s">
        <v>39</v>
      </c>
      <c r="I6" s="12" t="s">
        <v>41</v>
      </c>
      <c r="J6" s="35"/>
      <c r="K6" s="12" t="s">
        <v>46</v>
      </c>
      <c r="L6" s="12" t="s">
        <v>47</v>
      </c>
      <c r="M6" s="12" t="s">
        <v>48</v>
      </c>
    </row>
    <row r="7" spans="1:18" ht="12.75" customHeight="1" x14ac:dyDescent="0.2">
      <c r="A7" s="12" t="s">
        <v>27</v>
      </c>
      <c r="B7" s="12" t="s">
        <v>29</v>
      </c>
      <c r="C7" s="12" t="s">
        <v>23</v>
      </c>
      <c r="D7" s="12" t="s">
        <v>22</v>
      </c>
      <c r="E7" s="12" t="s">
        <v>33</v>
      </c>
      <c r="F7" s="12" t="s">
        <v>35</v>
      </c>
      <c r="G7" s="12" t="s">
        <v>37</v>
      </c>
      <c r="H7" s="12" t="s">
        <v>40</v>
      </c>
      <c r="I7" s="12" t="s">
        <v>42</v>
      </c>
      <c r="J7" s="12" t="s">
        <v>44</v>
      </c>
      <c r="K7" s="12" t="s">
        <v>49</v>
      </c>
      <c r="L7" s="12" t="s">
        <v>50</v>
      </c>
      <c r="M7" s="12" t="s">
        <v>51</v>
      </c>
    </row>
    <row r="8" spans="1:18" ht="12.75" customHeight="1" x14ac:dyDescent="0.2">
      <c r="A8" t="s">
        <v>53</v>
      </c>
      <c r="C8" s="18" t="s">
        <v>29</v>
      </c>
      <c r="E8" s="19" t="s">
        <v>271</v>
      </c>
      <c r="I8" s="20">
        <f>0+Q8</f>
        <v>0</v>
      </c>
      <c r="O8">
        <f>0+R8</f>
        <v>0</v>
      </c>
      <c r="Q8">
        <f>0+I9+I13+I17+I21+I25+I29+I33+I37+I41+I45+I49+I53</f>
        <v>0</v>
      </c>
      <c r="R8">
        <f>0+O9+O13+O17+O21+O25+O29+O33+O37+O41+O45+O49+O53</f>
        <v>0</v>
      </c>
    </row>
    <row r="9" spans="1:18" x14ac:dyDescent="0.2">
      <c r="A9" s="17" t="s">
        <v>55</v>
      </c>
      <c r="B9" s="21" t="s">
        <v>29</v>
      </c>
      <c r="C9" s="21" t="s">
        <v>803</v>
      </c>
      <c r="D9" s="17" t="s">
        <v>57</v>
      </c>
      <c r="E9" s="22" t="s">
        <v>804</v>
      </c>
      <c r="F9" s="8" t="s">
        <v>68</v>
      </c>
      <c r="G9" s="23">
        <v>100</v>
      </c>
      <c r="H9" s="24">
        <v>0</v>
      </c>
      <c r="I9" s="24">
        <f>ROUND(ROUND(H9,2)*ROUND(G9,3),2)</f>
        <v>0</v>
      </c>
      <c r="J9" s="8" t="s">
        <v>89</v>
      </c>
      <c r="K9" s="17"/>
      <c r="L9" s="17"/>
      <c r="M9" s="17"/>
      <c r="O9">
        <f>(I9*21)/100</f>
        <v>0</v>
      </c>
      <c r="P9" t="s">
        <v>23</v>
      </c>
    </row>
    <row r="10" spans="1:18" x14ac:dyDescent="0.2">
      <c r="A10" s="25" t="s">
        <v>61</v>
      </c>
      <c r="E10" s="15" t="s">
        <v>804</v>
      </c>
    </row>
    <row r="11" spans="1:18" x14ac:dyDescent="0.2">
      <c r="A11" s="26" t="s">
        <v>62</v>
      </c>
      <c r="E11" s="27" t="s">
        <v>57</v>
      </c>
    </row>
    <row r="12" spans="1:18" x14ac:dyDescent="0.2">
      <c r="A12" t="s">
        <v>64</v>
      </c>
      <c r="E12" s="15" t="s">
        <v>57</v>
      </c>
    </row>
    <row r="13" spans="1:18" x14ac:dyDescent="0.2">
      <c r="A13" s="17" t="s">
        <v>55</v>
      </c>
      <c r="B13" s="21" t="s">
        <v>23</v>
      </c>
      <c r="C13" s="21" t="s">
        <v>805</v>
      </c>
      <c r="D13" s="17" t="s">
        <v>57</v>
      </c>
      <c r="E13" s="22" t="s">
        <v>806</v>
      </c>
      <c r="F13" s="8" t="s">
        <v>115</v>
      </c>
      <c r="G13" s="23">
        <v>2</v>
      </c>
      <c r="H13" s="24">
        <v>0</v>
      </c>
      <c r="I13" s="24">
        <f>ROUND(ROUND(H13,2)*ROUND(G13,3),2)</f>
        <v>0</v>
      </c>
      <c r="J13" s="8" t="s">
        <v>89</v>
      </c>
      <c r="K13" s="17"/>
      <c r="L13" s="17"/>
      <c r="M13" s="17"/>
      <c r="O13">
        <f>(I13*21)/100</f>
        <v>0</v>
      </c>
      <c r="P13" t="s">
        <v>23</v>
      </c>
    </row>
    <row r="14" spans="1:18" x14ac:dyDescent="0.2">
      <c r="A14" s="25" t="s">
        <v>61</v>
      </c>
      <c r="E14" s="15" t="s">
        <v>806</v>
      </c>
    </row>
    <row r="15" spans="1:18" x14ac:dyDescent="0.2">
      <c r="A15" s="26" t="s">
        <v>62</v>
      </c>
      <c r="E15" s="27" t="s">
        <v>57</v>
      </c>
    </row>
    <row r="16" spans="1:18" x14ac:dyDescent="0.2">
      <c r="A16" t="s">
        <v>64</v>
      </c>
      <c r="E16" s="15" t="s">
        <v>57</v>
      </c>
    </row>
    <row r="17" spans="1:16" ht="25.5" x14ac:dyDescent="0.2">
      <c r="A17" s="17" t="s">
        <v>55</v>
      </c>
      <c r="B17" s="21" t="s">
        <v>22</v>
      </c>
      <c r="C17" s="21" t="s">
        <v>807</v>
      </c>
      <c r="D17" s="17" t="s">
        <v>57</v>
      </c>
      <c r="E17" s="22" t="s">
        <v>808</v>
      </c>
      <c r="F17" s="8" t="s">
        <v>112</v>
      </c>
      <c r="G17" s="23">
        <v>80</v>
      </c>
      <c r="H17" s="24">
        <v>0</v>
      </c>
      <c r="I17" s="24">
        <f>ROUND(ROUND(H17,2)*ROUND(G17,3),2)</f>
        <v>0</v>
      </c>
      <c r="J17" s="8" t="s">
        <v>89</v>
      </c>
      <c r="K17" s="17"/>
      <c r="L17" s="17"/>
      <c r="M17" s="17"/>
      <c r="O17">
        <f>(I17*21)/100</f>
        <v>0</v>
      </c>
      <c r="P17" t="s">
        <v>23</v>
      </c>
    </row>
    <row r="18" spans="1:16" ht="25.5" x14ac:dyDescent="0.2">
      <c r="A18" s="25" t="s">
        <v>61</v>
      </c>
      <c r="E18" s="15" t="s">
        <v>808</v>
      </c>
    </row>
    <row r="19" spans="1:16" x14ac:dyDescent="0.2">
      <c r="A19" s="26" t="s">
        <v>62</v>
      </c>
      <c r="E19" s="27" t="s">
        <v>57</v>
      </c>
    </row>
    <row r="20" spans="1:16" x14ac:dyDescent="0.2">
      <c r="A20" t="s">
        <v>64</v>
      </c>
      <c r="E20" s="15" t="s">
        <v>57</v>
      </c>
    </row>
    <row r="21" spans="1:16" x14ac:dyDescent="0.2">
      <c r="A21" s="17" t="s">
        <v>55</v>
      </c>
      <c r="B21" s="21" t="s">
        <v>33</v>
      </c>
      <c r="C21" s="21" t="s">
        <v>626</v>
      </c>
      <c r="D21" s="17" t="s">
        <v>57</v>
      </c>
      <c r="E21" s="22" t="s">
        <v>627</v>
      </c>
      <c r="F21" s="8" t="s">
        <v>115</v>
      </c>
      <c r="G21" s="23">
        <v>24</v>
      </c>
      <c r="H21" s="24">
        <v>0</v>
      </c>
      <c r="I21" s="24">
        <f>ROUND(ROUND(H21,2)*ROUND(G21,3),2)</f>
        <v>0</v>
      </c>
      <c r="J21" s="8" t="s">
        <v>89</v>
      </c>
      <c r="K21" s="17"/>
      <c r="L21" s="17"/>
      <c r="M21" s="17"/>
      <c r="O21">
        <f>(I21*21)/100</f>
        <v>0</v>
      </c>
      <c r="P21" t="s">
        <v>23</v>
      </c>
    </row>
    <row r="22" spans="1:16" x14ac:dyDescent="0.2">
      <c r="A22" s="25" t="s">
        <v>61</v>
      </c>
      <c r="E22" s="15" t="s">
        <v>627</v>
      </c>
    </row>
    <row r="23" spans="1:16" x14ac:dyDescent="0.2">
      <c r="A23" s="26" t="s">
        <v>62</v>
      </c>
      <c r="E23" s="27" t="s">
        <v>57</v>
      </c>
    </row>
    <row r="24" spans="1:16" x14ac:dyDescent="0.2">
      <c r="A24" t="s">
        <v>64</v>
      </c>
      <c r="E24" s="15" t="s">
        <v>57</v>
      </c>
    </row>
    <row r="25" spans="1:16" x14ac:dyDescent="0.2">
      <c r="A25" s="17" t="s">
        <v>55</v>
      </c>
      <c r="B25" s="21" t="s">
        <v>35</v>
      </c>
      <c r="C25" s="21" t="s">
        <v>809</v>
      </c>
      <c r="D25" s="17" t="s">
        <v>57</v>
      </c>
      <c r="E25" s="22" t="s">
        <v>810</v>
      </c>
      <c r="F25" s="8" t="s">
        <v>474</v>
      </c>
      <c r="G25" s="23">
        <v>3</v>
      </c>
      <c r="H25" s="24">
        <v>0</v>
      </c>
      <c r="I25" s="24">
        <f>ROUND(ROUND(H25,2)*ROUND(G25,3),2)</f>
        <v>0</v>
      </c>
      <c r="J25" s="8" t="s">
        <v>89</v>
      </c>
      <c r="K25" s="17"/>
      <c r="L25" s="17"/>
      <c r="M25" s="17"/>
      <c r="O25">
        <f>(I25*21)/100</f>
        <v>0</v>
      </c>
      <c r="P25" t="s">
        <v>23</v>
      </c>
    </row>
    <row r="26" spans="1:16" x14ac:dyDescent="0.2">
      <c r="A26" s="25" t="s">
        <v>61</v>
      </c>
      <c r="E26" s="15" t="s">
        <v>810</v>
      </c>
    </row>
    <row r="27" spans="1:16" x14ac:dyDescent="0.2">
      <c r="A27" s="26" t="s">
        <v>62</v>
      </c>
      <c r="E27" s="27" t="s">
        <v>57</v>
      </c>
    </row>
    <row r="28" spans="1:16" x14ac:dyDescent="0.2">
      <c r="A28" t="s">
        <v>64</v>
      </c>
      <c r="E28" s="15" t="s">
        <v>57</v>
      </c>
    </row>
    <row r="29" spans="1:16" x14ac:dyDescent="0.2">
      <c r="A29" s="17" t="s">
        <v>55</v>
      </c>
      <c r="B29" s="21" t="s">
        <v>37</v>
      </c>
      <c r="C29" s="21" t="s">
        <v>629</v>
      </c>
      <c r="D29" s="17" t="s">
        <v>57</v>
      </c>
      <c r="E29" s="22" t="s">
        <v>630</v>
      </c>
      <c r="F29" s="8" t="s">
        <v>115</v>
      </c>
      <c r="G29" s="23">
        <v>35</v>
      </c>
      <c r="H29" s="24">
        <v>0</v>
      </c>
      <c r="I29" s="24">
        <f>ROUND(ROUND(H29,2)*ROUND(G29,3),2)</f>
        <v>0</v>
      </c>
      <c r="J29" s="8" t="s">
        <v>89</v>
      </c>
      <c r="K29" s="17"/>
      <c r="L29" s="17"/>
      <c r="M29" s="17"/>
      <c r="O29">
        <f>(I29*21)/100</f>
        <v>0</v>
      </c>
      <c r="P29" t="s">
        <v>23</v>
      </c>
    </row>
    <row r="30" spans="1:16" x14ac:dyDescent="0.2">
      <c r="A30" s="25" t="s">
        <v>61</v>
      </c>
      <c r="E30" s="15" t="s">
        <v>630</v>
      </c>
    </row>
    <row r="31" spans="1:16" x14ac:dyDescent="0.2">
      <c r="A31" s="26" t="s">
        <v>62</v>
      </c>
      <c r="E31" s="27" t="s">
        <v>57</v>
      </c>
    </row>
    <row r="32" spans="1:16" x14ac:dyDescent="0.2">
      <c r="A32" t="s">
        <v>64</v>
      </c>
      <c r="E32" s="15" t="s">
        <v>57</v>
      </c>
    </row>
    <row r="33" spans="1:16" x14ac:dyDescent="0.2">
      <c r="A33" s="17" t="s">
        <v>55</v>
      </c>
      <c r="B33" s="21" t="s">
        <v>105</v>
      </c>
      <c r="C33" s="21" t="s">
        <v>811</v>
      </c>
      <c r="D33" s="17" t="s">
        <v>57</v>
      </c>
      <c r="E33" s="22" t="s">
        <v>812</v>
      </c>
      <c r="F33" s="8" t="s">
        <v>474</v>
      </c>
      <c r="G33" s="23">
        <v>260</v>
      </c>
      <c r="H33" s="24">
        <v>0</v>
      </c>
      <c r="I33" s="24">
        <f>ROUND(ROUND(H33,2)*ROUND(G33,3),2)</f>
        <v>0</v>
      </c>
      <c r="J33" s="8" t="s">
        <v>89</v>
      </c>
      <c r="K33" s="17"/>
      <c r="L33" s="17"/>
      <c r="M33" s="17"/>
      <c r="O33">
        <f>(I33*21)/100</f>
        <v>0</v>
      </c>
      <c r="P33" t="s">
        <v>23</v>
      </c>
    </row>
    <row r="34" spans="1:16" x14ac:dyDescent="0.2">
      <c r="A34" s="25" t="s">
        <v>61</v>
      </c>
      <c r="E34" s="15" t="s">
        <v>812</v>
      </c>
    </row>
    <row r="35" spans="1:16" x14ac:dyDescent="0.2">
      <c r="A35" s="26" t="s">
        <v>62</v>
      </c>
      <c r="E35" s="27" t="s">
        <v>57</v>
      </c>
    </row>
    <row r="36" spans="1:16" x14ac:dyDescent="0.2">
      <c r="A36" t="s">
        <v>64</v>
      </c>
      <c r="E36" s="15" t="s">
        <v>57</v>
      </c>
    </row>
    <row r="37" spans="1:16" x14ac:dyDescent="0.2">
      <c r="A37" s="17" t="s">
        <v>55</v>
      </c>
      <c r="B37" s="21" t="s">
        <v>109</v>
      </c>
      <c r="C37" s="21" t="s">
        <v>98</v>
      </c>
      <c r="D37" s="17" t="s">
        <v>57</v>
      </c>
      <c r="E37" s="22" t="s">
        <v>99</v>
      </c>
      <c r="F37" s="8" t="s">
        <v>100</v>
      </c>
      <c r="G37" s="23">
        <v>60</v>
      </c>
      <c r="H37" s="24">
        <v>0</v>
      </c>
      <c r="I37" s="24">
        <f>ROUND(ROUND(H37,2)*ROUND(G37,3),2)</f>
        <v>0</v>
      </c>
      <c r="J37" s="8" t="s">
        <v>89</v>
      </c>
      <c r="K37" s="17"/>
      <c r="L37" s="17"/>
      <c r="M37" s="17"/>
      <c r="O37">
        <f>(I37*21)/100</f>
        <v>0</v>
      </c>
      <c r="P37" t="s">
        <v>23</v>
      </c>
    </row>
    <row r="38" spans="1:16" x14ac:dyDescent="0.2">
      <c r="A38" s="25" t="s">
        <v>61</v>
      </c>
      <c r="E38" s="15" t="s">
        <v>99</v>
      </c>
    </row>
    <row r="39" spans="1:16" x14ac:dyDescent="0.2">
      <c r="A39" s="26" t="s">
        <v>62</v>
      </c>
      <c r="E39" s="27" t="s">
        <v>57</v>
      </c>
    </row>
    <row r="40" spans="1:16" x14ac:dyDescent="0.2">
      <c r="A40" t="s">
        <v>64</v>
      </c>
      <c r="E40" s="15" t="s">
        <v>57</v>
      </c>
    </row>
    <row r="41" spans="1:16" x14ac:dyDescent="0.2">
      <c r="A41" s="17" t="s">
        <v>55</v>
      </c>
      <c r="B41" s="21" t="s">
        <v>40</v>
      </c>
      <c r="C41" s="21" t="s">
        <v>813</v>
      </c>
      <c r="D41" s="17" t="s">
        <v>57</v>
      </c>
      <c r="E41" s="22" t="s">
        <v>814</v>
      </c>
      <c r="F41" s="8" t="s">
        <v>115</v>
      </c>
      <c r="G41" s="23">
        <v>4</v>
      </c>
      <c r="H41" s="24">
        <v>0</v>
      </c>
      <c r="I41" s="24">
        <f>ROUND(ROUND(H41,2)*ROUND(G41,3),2)</f>
        <v>0</v>
      </c>
      <c r="J41" s="8" t="s">
        <v>89</v>
      </c>
      <c r="K41" s="17"/>
      <c r="L41" s="17"/>
      <c r="M41" s="17"/>
      <c r="O41">
        <f>(I41*21)/100</f>
        <v>0</v>
      </c>
      <c r="P41" t="s">
        <v>23</v>
      </c>
    </row>
    <row r="42" spans="1:16" x14ac:dyDescent="0.2">
      <c r="A42" s="25" t="s">
        <v>61</v>
      </c>
      <c r="E42" s="15" t="s">
        <v>814</v>
      </c>
    </row>
    <row r="43" spans="1:16" x14ac:dyDescent="0.2">
      <c r="A43" s="26" t="s">
        <v>62</v>
      </c>
      <c r="E43" s="27" t="s">
        <v>57</v>
      </c>
    </row>
    <row r="44" spans="1:16" x14ac:dyDescent="0.2">
      <c r="A44" t="s">
        <v>64</v>
      </c>
      <c r="E44" s="15" t="s">
        <v>57</v>
      </c>
    </row>
    <row r="45" spans="1:16" x14ac:dyDescent="0.2">
      <c r="A45" s="17" t="s">
        <v>55</v>
      </c>
      <c r="B45" s="21" t="s">
        <v>42</v>
      </c>
      <c r="C45" s="21" t="s">
        <v>113</v>
      </c>
      <c r="D45" s="17" t="s">
        <v>57</v>
      </c>
      <c r="E45" s="22" t="s">
        <v>114</v>
      </c>
      <c r="F45" s="8" t="s">
        <v>115</v>
      </c>
      <c r="G45" s="23">
        <v>52</v>
      </c>
      <c r="H45" s="24">
        <v>0</v>
      </c>
      <c r="I45" s="24">
        <f>ROUND(ROUND(H45,2)*ROUND(G45,3),2)</f>
        <v>0</v>
      </c>
      <c r="J45" s="8" t="s">
        <v>89</v>
      </c>
      <c r="K45" s="17"/>
      <c r="L45" s="17"/>
      <c r="M45" s="17"/>
      <c r="O45">
        <f>(I45*21)/100</f>
        <v>0</v>
      </c>
      <c r="P45" t="s">
        <v>23</v>
      </c>
    </row>
    <row r="46" spans="1:16" x14ac:dyDescent="0.2">
      <c r="A46" s="25" t="s">
        <v>61</v>
      </c>
      <c r="E46" s="15" t="s">
        <v>114</v>
      </c>
    </row>
    <row r="47" spans="1:16" x14ac:dyDescent="0.2">
      <c r="A47" s="26" t="s">
        <v>62</v>
      </c>
      <c r="E47" s="27" t="s">
        <v>57</v>
      </c>
    </row>
    <row r="48" spans="1:16" x14ac:dyDescent="0.2">
      <c r="A48" t="s">
        <v>64</v>
      </c>
      <c r="E48" s="15" t="s">
        <v>57</v>
      </c>
    </row>
    <row r="49" spans="1:18" x14ac:dyDescent="0.2">
      <c r="A49" s="17" t="s">
        <v>55</v>
      </c>
      <c r="B49" s="21" t="s">
        <v>44</v>
      </c>
      <c r="C49" s="21" t="s">
        <v>302</v>
      </c>
      <c r="D49" s="17" t="s">
        <v>57</v>
      </c>
      <c r="E49" s="22" t="s">
        <v>303</v>
      </c>
      <c r="F49" s="8" t="s">
        <v>115</v>
      </c>
      <c r="G49" s="23">
        <v>4</v>
      </c>
      <c r="H49" s="24">
        <v>0</v>
      </c>
      <c r="I49" s="24">
        <f>ROUND(ROUND(H49,2)*ROUND(G49,3),2)</f>
        <v>0</v>
      </c>
      <c r="J49" s="8" t="s">
        <v>89</v>
      </c>
      <c r="K49" s="17"/>
      <c r="L49" s="17"/>
      <c r="M49" s="17"/>
      <c r="O49">
        <f>(I49*21)/100</f>
        <v>0</v>
      </c>
      <c r="P49" t="s">
        <v>23</v>
      </c>
    </row>
    <row r="50" spans="1:18" x14ac:dyDescent="0.2">
      <c r="A50" s="25" t="s">
        <v>61</v>
      </c>
      <c r="E50" s="15" t="s">
        <v>303</v>
      </c>
    </row>
    <row r="51" spans="1:18" x14ac:dyDescent="0.2">
      <c r="A51" s="26" t="s">
        <v>62</v>
      </c>
      <c r="E51" s="27" t="s">
        <v>57</v>
      </c>
    </row>
    <row r="52" spans="1:18" x14ac:dyDescent="0.2">
      <c r="A52" t="s">
        <v>64</v>
      </c>
      <c r="E52" s="15" t="s">
        <v>57</v>
      </c>
    </row>
    <row r="53" spans="1:18" x14ac:dyDescent="0.2">
      <c r="A53" s="17" t="s">
        <v>55</v>
      </c>
      <c r="B53" s="21" t="s">
        <v>49</v>
      </c>
      <c r="C53" s="21" t="s">
        <v>118</v>
      </c>
      <c r="D53" s="17" t="s">
        <v>57</v>
      </c>
      <c r="E53" s="22" t="s">
        <v>119</v>
      </c>
      <c r="F53" s="8" t="s">
        <v>68</v>
      </c>
      <c r="G53" s="23">
        <v>100</v>
      </c>
      <c r="H53" s="24">
        <v>0</v>
      </c>
      <c r="I53" s="24">
        <f>ROUND(ROUND(H53,2)*ROUND(G53,3),2)</f>
        <v>0</v>
      </c>
      <c r="J53" s="8" t="s">
        <v>89</v>
      </c>
      <c r="K53" s="17"/>
      <c r="L53" s="17"/>
      <c r="M53" s="17"/>
      <c r="O53">
        <f>(I53*21)/100</f>
        <v>0</v>
      </c>
      <c r="P53" t="s">
        <v>23</v>
      </c>
    </row>
    <row r="54" spans="1:18" x14ac:dyDescent="0.2">
      <c r="A54" s="25" t="s">
        <v>61</v>
      </c>
      <c r="E54" s="15" t="s">
        <v>119</v>
      </c>
    </row>
    <row r="55" spans="1:18" x14ac:dyDescent="0.2">
      <c r="A55" s="26" t="s">
        <v>62</v>
      </c>
      <c r="E55" s="27" t="s">
        <v>57</v>
      </c>
    </row>
    <row r="56" spans="1:18" x14ac:dyDescent="0.2">
      <c r="A56" t="s">
        <v>64</v>
      </c>
      <c r="E56" s="15" t="s">
        <v>57</v>
      </c>
    </row>
    <row r="57" spans="1:18" ht="12.75" customHeight="1" x14ac:dyDescent="0.2">
      <c r="A57" t="s">
        <v>53</v>
      </c>
      <c r="C57" s="28" t="s">
        <v>23</v>
      </c>
      <c r="E57" s="19" t="s">
        <v>325</v>
      </c>
      <c r="I57" s="29">
        <f>0+Q57</f>
        <v>0</v>
      </c>
      <c r="O57">
        <f>0+R57</f>
        <v>0</v>
      </c>
      <c r="Q57">
        <f>0+I58</f>
        <v>0</v>
      </c>
      <c r="R57">
        <f>0+O58</f>
        <v>0</v>
      </c>
    </row>
    <row r="58" spans="1:18" x14ac:dyDescent="0.2">
      <c r="A58" s="17" t="s">
        <v>55</v>
      </c>
      <c r="B58" s="21" t="s">
        <v>50</v>
      </c>
      <c r="C58" s="21" t="s">
        <v>815</v>
      </c>
      <c r="D58" s="17" t="s">
        <v>57</v>
      </c>
      <c r="E58" s="22" t="s">
        <v>816</v>
      </c>
      <c r="F58" s="8" t="s">
        <v>115</v>
      </c>
      <c r="G58" s="23">
        <v>2</v>
      </c>
      <c r="H58" s="24">
        <v>0</v>
      </c>
      <c r="I58" s="24">
        <f>ROUND(ROUND(H58,2)*ROUND(G58,3),2)</f>
        <v>0</v>
      </c>
      <c r="J58" s="8" t="s">
        <v>89</v>
      </c>
      <c r="K58" s="17"/>
      <c r="L58" s="17"/>
      <c r="M58" s="17"/>
      <c r="O58">
        <f>(I58*21)/100</f>
        <v>0</v>
      </c>
      <c r="P58" t="s">
        <v>23</v>
      </c>
    </row>
    <row r="59" spans="1:18" x14ac:dyDescent="0.2">
      <c r="A59" s="25" t="s">
        <v>61</v>
      </c>
      <c r="E59" s="15" t="s">
        <v>816</v>
      </c>
    </row>
    <row r="60" spans="1:18" x14ac:dyDescent="0.2">
      <c r="A60" s="26" t="s">
        <v>62</v>
      </c>
      <c r="E60" s="27" t="s">
        <v>57</v>
      </c>
    </row>
    <row r="61" spans="1:18" x14ac:dyDescent="0.2">
      <c r="A61" t="s">
        <v>64</v>
      </c>
      <c r="E61" s="15" t="s">
        <v>57</v>
      </c>
    </row>
    <row r="62" spans="1:18" ht="12.75" customHeight="1" x14ac:dyDescent="0.2">
      <c r="A62" t="s">
        <v>53</v>
      </c>
      <c r="C62" s="28" t="s">
        <v>35</v>
      </c>
      <c r="E62" s="19" t="s">
        <v>352</v>
      </c>
      <c r="I62" s="29">
        <f>0+Q62</f>
        <v>0</v>
      </c>
      <c r="O62">
        <f>0+R62</f>
        <v>0</v>
      </c>
      <c r="Q62">
        <f>0+I63+I67+I71</f>
        <v>0</v>
      </c>
      <c r="R62">
        <f>0+O63+O67+O71</f>
        <v>0</v>
      </c>
    </row>
    <row r="63" spans="1:18" x14ac:dyDescent="0.2">
      <c r="A63" s="17" t="s">
        <v>55</v>
      </c>
      <c r="B63" s="21" t="s">
        <v>51</v>
      </c>
      <c r="C63" s="21" t="s">
        <v>361</v>
      </c>
      <c r="D63" s="17" t="s">
        <v>57</v>
      </c>
      <c r="E63" s="22" t="s">
        <v>362</v>
      </c>
      <c r="F63" s="8" t="s">
        <v>115</v>
      </c>
      <c r="G63" s="23">
        <v>2</v>
      </c>
      <c r="H63" s="24">
        <v>0</v>
      </c>
      <c r="I63" s="24">
        <f>ROUND(ROUND(H63,2)*ROUND(G63,3),2)</f>
        <v>0</v>
      </c>
      <c r="J63" s="8" t="s">
        <v>89</v>
      </c>
      <c r="K63" s="17"/>
      <c r="L63" s="17"/>
      <c r="M63" s="17"/>
      <c r="O63">
        <f>(I63*21)/100</f>
        <v>0</v>
      </c>
      <c r="P63" t="s">
        <v>23</v>
      </c>
    </row>
    <row r="64" spans="1:18" x14ac:dyDescent="0.2">
      <c r="A64" s="25" t="s">
        <v>61</v>
      </c>
      <c r="E64" s="15" t="s">
        <v>362</v>
      </c>
    </row>
    <row r="65" spans="1:18" x14ac:dyDescent="0.2">
      <c r="A65" s="26" t="s">
        <v>62</v>
      </c>
      <c r="E65" s="27" t="s">
        <v>57</v>
      </c>
    </row>
    <row r="66" spans="1:18" x14ac:dyDescent="0.2">
      <c r="A66" t="s">
        <v>64</v>
      </c>
      <c r="E66" s="15" t="s">
        <v>57</v>
      </c>
    </row>
    <row r="67" spans="1:18" x14ac:dyDescent="0.2">
      <c r="A67" s="17" t="s">
        <v>55</v>
      </c>
      <c r="B67" s="21" t="s">
        <v>126</v>
      </c>
      <c r="C67" s="21" t="s">
        <v>353</v>
      </c>
      <c r="D67" s="17" t="s">
        <v>57</v>
      </c>
      <c r="E67" s="22" t="s">
        <v>354</v>
      </c>
      <c r="F67" s="8" t="s">
        <v>68</v>
      </c>
      <c r="G67" s="23">
        <v>8</v>
      </c>
      <c r="H67" s="24">
        <v>0</v>
      </c>
      <c r="I67" s="24">
        <f>ROUND(ROUND(H67,2)*ROUND(G67,3),2)</f>
        <v>0</v>
      </c>
      <c r="J67" s="8" t="s">
        <v>89</v>
      </c>
      <c r="K67" s="17"/>
      <c r="L67" s="17"/>
      <c r="M67" s="17"/>
      <c r="O67">
        <f>(I67*21)/100</f>
        <v>0</v>
      </c>
      <c r="P67" t="s">
        <v>23</v>
      </c>
    </row>
    <row r="68" spans="1:18" x14ac:dyDescent="0.2">
      <c r="A68" s="25" t="s">
        <v>61</v>
      </c>
      <c r="E68" s="15" t="s">
        <v>354</v>
      </c>
    </row>
    <row r="69" spans="1:18" x14ac:dyDescent="0.2">
      <c r="A69" s="26" t="s">
        <v>62</v>
      </c>
      <c r="E69" s="27" t="s">
        <v>57</v>
      </c>
    </row>
    <row r="70" spans="1:18" x14ac:dyDescent="0.2">
      <c r="A70" t="s">
        <v>64</v>
      </c>
      <c r="E70" s="15" t="s">
        <v>57</v>
      </c>
    </row>
    <row r="71" spans="1:18" x14ac:dyDescent="0.2">
      <c r="A71" s="17" t="s">
        <v>55</v>
      </c>
      <c r="B71" s="21" t="s">
        <v>129</v>
      </c>
      <c r="C71" s="21" t="s">
        <v>817</v>
      </c>
      <c r="D71" s="17" t="s">
        <v>57</v>
      </c>
      <c r="E71" s="22" t="s">
        <v>818</v>
      </c>
      <c r="F71" s="8" t="s">
        <v>100</v>
      </c>
      <c r="G71" s="23">
        <v>12</v>
      </c>
      <c r="H71" s="24">
        <v>0</v>
      </c>
      <c r="I71" s="24">
        <f>ROUND(ROUND(H71,2)*ROUND(G71,3),2)</f>
        <v>0</v>
      </c>
      <c r="J71" s="8" t="s">
        <v>89</v>
      </c>
      <c r="K71" s="17"/>
      <c r="L71" s="17"/>
      <c r="M71" s="17"/>
      <c r="O71">
        <f>(I71*21)/100</f>
        <v>0</v>
      </c>
      <c r="P71" t="s">
        <v>23</v>
      </c>
    </row>
    <row r="72" spans="1:18" x14ac:dyDescent="0.2">
      <c r="A72" s="25" t="s">
        <v>61</v>
      </c>
      <c r="E72" s="15" t="s">
        <v>818</v>
      </c>
    </row>
    <row r="73" spans="1:18" x14ac:dyDescent="0.2">
      <c r="A73" s="26" t="s">
        <v>62</v>
      </c>
      <c r="E73" s="27" t="s">
        <v>57</v>
      </c>
    </row>
    <row r="74" spans="1:18" x14ac:dyDescent="0.2">
      <c r="A74" t="s">
        <v>64</v>
      </c>
      <c r="E74" s="15" t="s">
        <v>57</v>
      </c>
    </row>
    <row r="75" spans="1:18" ht="12.75" customHeight="1" x14ac:dyDescent="0.2">
      <c r="A75" t="s">
        <v>53</v>
      </c>
      <c r="C75" s="28" t="s">
        <v>819</v>
      </c>
      <c r="E75" s="19" t="s">
        <v>820</v>
      </c>
      <c r="I75" s="29">
        <f>0+Q75</f>
        <v>0</v>
      </c>
      <c r="O75">
        <f>0+R75</f>
        <v>0</v>
      </c>
      <c r="Q75">
        <f>0+I76+I80+I84+I88+I92+I96+I100+I104+I108+I112+I116</f>
        <v>0</v>
      </c>
      <c r="R75">
        <f>0+O76+O80+O84+O88+O92+O96+O100+O104+O108+O112+O116</f>
        <v>0</v>
      </c>
    </row>
    <row r="76" spans="1:18" x14ac:dyDescent="0.2">
      <c r="A76" s="17" t="s">
        <v>55</v>
      </c>
      <c r="B76" s="21" t="s">
        <v>138</v>
      </c>
      <c r="C76" s="21" t="s">
        <v>127</v>
      </c>
      <c r="D76" s="17" t="s">
        <v>57</v>
      </c>
      <c r="E76" s="22" t="s">
        <v>128</v>
      </c>
      <c r="F76" s="8" t="s">
        <v>59</v>
      </c>
      <c r="G76" s="23">
        <v>5</v>
      </c>
      <c r="H76" s="24">
        <v>0</v>
      </c>
      <c r="I76" s="24">
        <f>ROUND(ROUND(H76,2)*ROUND(G76,3),2)</f>
        <v>0</v>
      </c>
      <c r="J76" s="8" t="s">
        <v>89</v>
      </c>
      <c r="K76" s="17"/>
      <c r="L76" s="17"/>
      <c r="M76" s="17"/>
      <c r="O76">
        <f>(I76*21)/100</f>
        <v>0</v>
      </c>
      <c r="P76" t="s">
        <v>23</v>
      </c>
    </row>
    <row r="77" spans="1:18" x14ac:dyDescent="0.2">
      <c r="A77" s="25" t="s">
        <v>61</v>
      </c>
      <c r="E77" s="15" t="s">
        <v>128</v>
      </c>
    </row>
    <row r="78" spans="1:18" x14ac:dyDescent="0.2">
      <c r="A78" s="26" t="s">
        <v>62</v>
      </c>
      <c r="E78" s="27" t="s">
        <v>57</v>
      </c>
    </row>
    <row r="79" spans="1:18" x14ac:dyDescent="0.2">
      <c r="A79" t="s">
        <v>64</v>
      </c>
      <c r="E79" s="15" t="s">
        <v>57</v>
      </c>
    </row>
    <row r="80" spans="1:18" x14ac:dyDescent="0.2">
      <c r="A80" s="17" t="s">
        <v>55</v>
      </c>
      <c r="B80" s="21" t="s">
        <v>141</v>
      </c>
      <c r="C80" s="21" t="s">
        <v>130</v>
      </c>
      <c r="D80" s="17" t="s">
        <v>57</v>
      </c>
      <c r="E80" s="22" t="s">
        <v>131</v>
      </c>
      <c r="F80" s="8" t="s">
        <v>100</v>
      </c>
      <c r="G80" s="23">
        <v>110</v>
      </c>
      <c r="H80" s="24">
        <v>0</v>
      </c>
      <c r="I80" s="24">
        <f>ROUND(ROUND(H80,2)*ROUND(G80,3),2)</f>
        <v>0</v>
      </c>
      <c r="J80" s="8" t="s">
        <v>89</v>
      </c>
      <c r="K80" s="17"/>
      <c r="L80" s="17"/>
      <c r="M80" s="17"/>
      <c r="O80">
        <f>(I80*21)/100</f>
        <v>0</v>
      </c>
      <c r="P80" t="s">
        <v>23</v>
      </c>
    </row>
    <row r="81" spans="1:16" x14ac:dyDescent="0.2">
      <c r="A81" s="25" t="s">
        <v>61</v>
      </c>
      <c r="E81" s="15" t="s">
        <v>131</v>
      </c>
    </row>
    <row r="82" spans="1:16" x14ac:dyDescent="0.2">
      <c r="A82" s="26" t="s">
        <v>62</v>
      </c>
      <c r="E82" s="27" t="s">
        <v>57</v>
      </c>
    </row>
    <row r="83" spans="1:16" x14ac:dyDescent="0.2">
      <c r="A83" t="s">
        <v>64</v>
      </c>
      <c r="E83" s="15" t="s">
        <v>57</v>
      </c>
    </row>
    <row r="84" spans="1:16" x14ac:dyDescent="0.2">
      <c r="A84" s="17" t="s">
        <v>55</v>
      </c>
      <c r="B84" s="21" t="s">
        <v>144</v>
      </c>
      <c r="C84" s="21" t="s">
        <v>821</v>
      </c>
      <c r="D84" s="17" t="s">
        <v>57</v>
      </c>
      <c r="E84" s="22" t="s">
        <v>822</v>
      </c>
      <c r="F84" s="8" t="s">
        <v>100</v>
      </c>
      <c r="G84" s="23">
        <v>100</v>
      </c>
      <c r="H84" s="24">
        <v>0</v>
      </c>
      <c r="I84" s="24">
        <f>ROUND(ROUND(H84,2)*ROUND(G84,3),2)</f>
        <v>0</v>
      </c>
      <c r="J84" s="8" t="s">
        <v>89</v>
      </c>
      <c r="K84" s="17"/>
      <c r="L84" s="17"/>
      <c r="M84" s="17"/>
      <c r="O84">
        <f>(I84*21)/100</f>
        <v>0</v>
      </c>
      <c r="P84" t="s">
        <v>23</v>
      </c>
    </row>
    <row r="85" spans="1:16" x14ac:dyDescent="0.2">
      <c r="A85" s="25" t="s">
        <v>61</v>
      </c>
      <c r="E85" s="15" t="s">
        <v>822</v>
      </c>
    </row>
    <row r="86" spans="1:16" x14ac:dyDescent="0.2">
      <c r="A86" s="26" t="s">
        <v>62</v>
      </c>
      <c r="E86" s="27" t="s">
        <v>57</v>
      </c>
    </row>
    <row r="87" spans="1:16" x14ac:dyDescent="0.2">
      <c r="A87" t="s">
        <v>64</v>
      </c>
      <c r="E87" s="15" t="s">
        <v>57</v>
      </c>
    </row>
    <row r="88" spans="1:16" x14ac:dyDescent="0.2">
      <c r="A88" s="17" t="s">
        <v>55</v>
      </c>
      <c r="B88" s="21" t="s">
        <v>147</v>
      </c>
      <c r="C88" s="21" t="s">
        <v>823</v>
      </c>
      <c r="D88" s="17" t="s">
        <v>57</v>
      </c>
      <c r="E88" s="22" t="s">
        <v>824</v>
      </c>
      <c r="F88" s="8" t="s">
        <v>115</v>
      </c>
      <c r="G88" s="23">
        <v>10</v>
      </c>
      <c r="H88" s="24">
        <v>0</v>
      </c>
      <c r="I88" s="24">
        <f>ROUND(ROUND(H88,2)*ROUND(G88,3),2)</f>
        <v>0</v>
      </c>
      <c r="J88" s="8" t="s">
        <v>89</v>
      </c>
      <c r="K88" s="17"/>
      <c r="L88" s="17"/>
      <c r="M88" s="17"/>
      <c r="O88">
        <f>(I88*21)/100</f>
        <v>0</v>
      </c>
      <c r="P88" t="s">
        <v>23</v>
      </c>
    </row>
    <row r="89" spans="1:16" x14ac:dyDescent="0.2">
      <c r="A89" s="25" t="s">
        <v>61</v>
      </c>
      <c r="E89" s="15" t="s">
        <v>824</v>
      </c>
    </row>
    <row r="90" spans="1:16" x14ac:dyDescent="0.2">
      <c r="A90" s="26" t="s">
        <v>62</v>
      </c>
      <c r="E90" s="27" t="s">
        <v>57</v>
      </c>
    </row>
    <row r="91" spans="1:16" x14ac:dyDescent="0.2">
      <c r="A91" t="s">
        <v>64</v>
      </c>
      <c r="E91" s="15" t="s">
        <v>57</v>
      </c>
    </row>
    <row r="92" spans="1:16" ht="25.5" x14ac:dyDescent="0.2">
      <c r="A92" s="17" t="s">
        <v>55</v>
      </c>
      <c r="B92" s="21" t="s">
        <v>150</v>
      </c>
      <c r="C92" s="21" t="s">
        <v>825</v>
      </c>
      <c r="D92" s="17" t="s">
        <v>57</v>
      </c>
      <c r="E92" s="22" t="s">
        <v>826</v>
      </c>
      <c r="F92" s="8" t="s">
        <v>100</v>
      </c>
      <c r="G92" s="23">
        <v>40</v>
      </c>
      <c r="H92" s="24">
        <v>0</v>
      </c>
      <c r="I92" s="24">
        <f>ROUND(ROUND(H92,2)*ROUND(G92,3),2)</f>
        <v>0</v>
      </c>
      <c r="J92" s="8" t="s">
        <v>89</v>
      </c>
      <c r="K92" s="17"/>
      <c r="L92" s="17"/>
      <c r="M92" s="17"/>
      <c r="O92">
        <f>(I92*21)/100</f>
        <v>0</v>
      </c>
      <c r="P92" t="s">
        <v>23</v>
      </c>
    </row>
    <row r="93" spans="1:16" ht="25.5" x14ac:dyDescent="0.2">
      <c r="A93" s="25" t="s">
        <v>61</v>
      </c>
      <c r="E93" s="15" t="s">
        <v>826</v>
      </c>
    </row>
    <row r="94" spans="1:16" x14ac:dyDescent="0.2">
      <c r="A94" s="26" t="s">
        <v>62</v>
      </c>
      <c r="E94" s="27" t="s">
        <v>57</v>
      </c>
    </row>
    <row r="95" spans="1:16" x14ac:dyDescent="0.2">
      <c r="A95" t="s">
        <v>64</v>
      </c>
      <c r="E95" s="15" t="s">
        <v>57</v>
      </c>
    </row>
    <row r="96" spans="1:16" ht="25.5" x14ac:dyDescent="0.2">
      <c r="A96" s="17" t="s">
        <v>55</v>
      </c>
      <c r="B96" s="21" t="s">
        <v>153</v>
      </c>
      <c r="C96" s="21" t="s">
        <v>827</v>
      </c>
      <c r="D96" s="17" t="s">
        <v>57</v>
      </c>
      <c r="E96" s="22" t="s">
        <v>828</v>
      </c>
      <c r="F96" s="8" t="s">
        <v>59</v>
      </c>
      <c r="G96" s="23">
        <v>2</v>
      </c>
      <c r="H96" s="24">
        <v>0</v>
      </c>
      <c r="I96" s="24">
        <f>ROUND(ROUND(H96,2)*ROUND(G96,3),2)</f>
        <v>0</v>
      </c>
      <c r="J96" s="8" t="s">
        <v>89</v>
      </c>
      <c r="K96" s="17"/>
      <c r="L96" s="17"/>
      <c r="M96" s="17"/>
      <c r="O96">
        <f>(I96*21)/100</f>
        <v>0</v>
      </c>
      <c r="P96" t="s">
        <v>23</v>
      </c>
    </row>
    <row r="97" spans="1:16" ht="25.5" x14ac:dyDescent="0.2">
      <c r="A97" s="25" t="s">
        <v>61</v>
      </c>
      <c r="E97" s="15" t="s">
        <v>828</v>
      </c>
    </row>
    <row r="98" spans="1:16" x14ac:dyDescent="0.2">
      <c r="A98" s="26" t="s">
        <v>62</v>
      </c>
      <c r="E98" s="27" t="s">
        <v>57</v>
      </c>
    </row>
    <row r="99" spans="1:16" x14ac:dyDescent="0.2">
      <c r="A99" t="s">
        <v>64</v>
      </c>
      <c r="E99" s="15" t="s">
        <v>57</v>
      </c>
    </row>
    <row r="100" spans="1:16" x14ac:dyDescent="0.2">
      <c r="A100" s="17" t="s">
        <v>55</v>
      </c>
      <c r="B100" s="21" t="s">
        <v>156</v>
      </c>
      <c r="C100" s="21" t="s">
        <v>829</v>
      </c>
      <c r="D100" s="17" t="s">
        <v>57</v>
      </c>
      <c r="E100" s="22" t="s">
        <v>830</v>
      </c>
      <c r="F100" s="8" t="s">
        <v>59</v>
      </c>
      <c r="G100" s="23">
        <v>5</v>
      </c>
      <c r="H100" s="24">
        <v>0</v>
      </c>
      <c r="I100" s="24">
        <f>ROUND(ROUND(H100,2)*ROUND(G100,3),2)</f>
        <v>0</v>
      </c>
      <c r="J100" s="8" t="s">
        <v>89</v>
      </c>
      <c r="K100" s="17"/>
      <c r="L100" s="17"/>
      <c r="M100" s="17"/>
      <c r="O100">
        <f>(I100*21)/100</f>
        <v>0</v>
      </c>
      <c r="P100" t="s">
        <v>23</v>
      </c>
    </row>
    <row r="101" spans="1:16" x14ac:dyDescent="0.2">
      <c r="A101" s="25" t="s">
        <v>61</v>
      </c>
      <c r="E101" s="15" t="s">
        <v>830</v>
      </c>
    </row>
    <row r="102" spans="1:16" x14ac:dyDescent="0.2">
      <c r="A102" s="26" t="s">
        <v>62</v>
      </c>
      <c r="E102" s="27" t="s">
        <v>57</v>
      </c>
    </row>
    <row r="103" spans="1:16" x14ac:dyDescent="0.2">
      <c r="A103" t="s">
        <v>64</v>
      </c>
      <c r="E103" s="15" t="s">
        <v>57</v>
      </c>
    </row>
    <row r="104" spans="1:16" ht="25.5" x14ac:dyDescent="0.2">
      <c r="A104" s="17" t="s">
        <v>55</v>
      </c>
      <c r="B104" s="21" t="s">
        <v>159</v>
      </c>
      <c r="C104" s="21" t="s">
        <v>154</v>
      </c>
      <c r="D104" s="17" t="s">
        <v>57</v>
      </c>
      <c r="E104" s="22" t="s">
        <v>155</v>
      </c>
      <c r="F104" s="8" t="s">
        <v>59</v>
      </c>
      <c r="G104" s="23">
        <v>5</v>
      </c>
      <c r="H104" s="24">
        <v>0</v>
      </c>
      <c r="I104" s="24">
        <f>ROUND(ROUND(H104,2)*ROUND(G104,3),2)</f>
        <v>0</v>
      </c>
      <c r="J104" s="8" t="s">
        <v>89</v>
      </c>
      <c r="K104" s="17"/>
      <c r="L104" s="17"/>
      <c r="M104" s="17"/>
      <c r="O104">
        <f>(I104*21)/100</f>
        <v>0</v>
      </c>
      <c r="P104" t="s">
        <v>23</v>
      </c>
    </row>
    <row r="105" spans="1:16" ht="25.5" x14ac:dyDescent="0.2">
      <c r="A105" s="25" t="s">
        <v>61</v>
      </c>
      <c r="E105" s="15" t="s">
        <v>155</v>
      </c>
    </row>
    <row r="106" spans="1:16" x14ac:dyDescent="0.2">
      <c r="A106" s="26" t="s">
        <v>62</v>
      </c>
      <c r="E106" s="27" t="s">
        <v>57</v>
      </c>
    </row>
    <row r="107" spans="1:16" x14ac:dyDescent="0.2">
      <c r="A107" t="s">
        <v>64</v>
      </c>
      <c r="E107" s="15" t="s">
        <v>57</v>
      </c>
    </row>
    <row r="108" spans="1:16" x14ac:dyDescent="0.2">
      <c r="A108" s="17" t="s">
        <v>55</v>
      </c>
      <c r="B108" s="21" t="s">
        <v>163</v>
      </c>
      <c r="C108" s="21" t="s">
        <v>831</v>
      </c>
      <c r="D108" s="17" t="s">
        <v>57</v>
      </c>
      <c r="E108" s="22" t="s">
        <v>832</v>
      </c>
      <c r="F108" s="8" t="s">
        <v>68</v>
      </c>
      <c r="G108" s="23">
        <v>50</v>
      </c>
      <c r="H108" s="24">
        <v>0</v>
      </c>
      <c r="I108" s="24">
        <f>ROUND(ROUND(H108,2)*ROUND(G108,3),2)</f>
        <v>0</v>
      </c>
      <c r="J108" s="8" t="s">
        <v>89</v>
      </c>
      <c r="K108" s="17"/>
      <c r="L108" s="17"/>
      <c r="M108" s="17"/>
      <c r="O108">
        <f>(I108*21)/100</f>
        <v>0</v>
      </c>
      <c r="P108" t="s">
        <v>23</v>
      </c>
    </row>
    <row r="109" spans="1:16" x14ac:dyDescent="0.2">
      <c r="A109" s="25" t="s">
        <v>61</v>
      </c>
      <c r="E109" s="15" t="s">
        <v>832</v>
      </c>
    </row>
    <row r="110" spans="1:16" x14ac:dyDescent="0.2">
      <c r="A110" s="26" t="s">
        <v>62</v>
      </c>
      <c r="E110" s="27" t="s">
        <v>57</v>
      </c>
    </row>
    <row r="111" spans="1:16" x14ac:dyDescent="0.2">
      <c r="A111" t="s">
        <v>64</v>
      </c>
      <c r="E111" s="15" t="s">
        <v>57</v>
      </c>
    </row>
    <row r="112" spans="1:16" x14ac:dyDescent="0.2">
      <c r="A112" s="17" t="s">
        <v>55</v>
      </c>
      <c r="B112" s="21" t="s">
        <v>166</v>
      </c>
      <c r="C112" s="21" t="s">
        <v>833</v>
      </c>
      <c r="D112" s="17" t="s">
        <v>57</v>
      </c>
      <c r="E112" s="22" t="s">
        <v>834</v>
      </c>
      <c r="F112" s="8" t="s">
        <v>100</v>
      </c>
      <c r="G112" s="23">
        <v>50</v>
      </c>
      <c r="H112" s="24">
        <v>0</v>
      </c>
      <c r="I112" s="24">
        <f>ROUND(ROUND(H112,2)*ROUND(G112,3),2)</f>
        <v>0</v>
      </c>
      <c r="J112" s="8" t="s">
        <v>89</v>
      </c>
      <c r="K112" s="17"/>
      <c r="L112" s="17"/>
      <c r="M112" s="17"/>
      <c r="O112">
        <f>(I112*21)/100</f>
        <v>0</v>
      </c>
      <c r="P112" t="s">
        <v>23</v>
      </c>
    </row>
    <row r="113" spans="1:18" x14ac:dyDescent="0.2">
      <c r="A113" s="25" t="s">
        <v>61</v>
      </c>
      <c r="E113" s="15" t="s">
        <v>834</v>
      </c>
    </row>
    <row r="114" spans="1:18" x14ac:dyDescent="0.2">
      <c r="A114" s="26" t="s">
        <v>62</v>
      </c>
      <c r="E114" s="27" t="s">
        <v>57</v>
      </c>
    </row>
    <row r="115" spans="1:18" x14ac:dyDescent="0.2">
      <c r="A115" t="s">
        <v>64</v>
      </c>
      <c r="E115" s="15" t="s">
        <v>57</v>
      </c>
    </row>
    <row r="116" spans="1:18" x14ac:dyDescent="0.2">
      <c r="A116" s="17" t="s">
        <v>55</v>
      </c>
      <c r="B116" s="21" t="s">
        <v>169</v>
      </c>
      <c r="C116" s="21" t="s">
        <v>835</v>
      </c>
      <c r="D116" s="17" t="s">
        <v>57</v>
      </c>
      <c r="E116" s="22" t="s">
        <v>836</v>
      </c>
      <c r="F116" s="8" t="s">
        <v>474</v>
      </c>
      <c r="G116" s="23">
        <v>20</v>
      </c>
      <c r="H116" s="24">
        <v>0</v>
      </c>
      <c r="I116" s="24">
        <f>ROUND(ROUND(H116,2)*ROUND(G116,3),2)</f>
        <v>0</v>
      </c>
      <c r="J116" s="8" t="s">
        <v>89</v>
      </c>
      <c r="K116" s="17"/>
      <c r="L116" s="17"/>
      <c r="M116" s="17"/>
      <c r="O116">
        <f>(I116*21)/100</f>
        <v>0</v>
      </c>
      <c r="P116" t="s">
        <v>23</v>
      </c>
    </row>
    <row r="117" spans="1:18" x14ac:dyDescent="0.2">
      <c r="A117" s="25" t="s">
        <v>61</v>
      </c>
      <c r="E117" s="15" t="s">
        <v>836</v>
      </c>
    </row>
    <row r="118" spans="1:18" x14ac:dyDescent="0.2">
      <c r="A118" s="26" t="s">
        <v>62</v>
      </c>
      <c r="E118" s="27" t="s">
        <v>57</v>
      </c>
    </row>
    <row r="119" spans="1:18" x14ac:dyDescent="0.2">
      <c r="A119" t="s">
        <v>64</v>
      </c>
      <c r="E119" s="15" t="s">
        <v>57</v>
      </c>
    </row>
    <row r="120" spans="1:18" ht="12.75" customHeight="1" x14ac:dyDescent="0.2">
      <c r="A120" t="s">
        <v>53</v>
      </c>
      <c r="C120" s="28" t="s">
        <v>837</v>
      </c>
      <c r="E120" s="19" t="s">
        <v>838</v>
      </c>
      <c r="I120" s="29">
        <f>0+Q120</f>
        <v>0</v>
      </c>
      <c r="O120">
        <f>0+R120</f>
        <v>0</v>
      </c>
      <c r="Q120">
        <f>0+I121+I125+I129+I133+I137</f>
        <v>0</v>
      </c>
      <c r="R120">
        <f>0+O121+O125+O129+O133+O137</f>
        <v>0</v>
      </c>
    </row>
    <row r="121" spans="1:18" x14ac:dyDescent="0.2">
      <c r="A121" s="17" t="s">
        <v>55</v>
      </c>
      <c r="B121" s="21" t="s">
        <v>172</v>
      </c>
      <c r="C121" s="21" t="s">
        <v>839</v>
      </c>
      <c r="D121" s="17" t="s">
        <v>57</v>
      </c>
      <c r="E121" s="22" t="s">
        <v>840</v>
      </c>
      <c r="F121" s="8" t="s">
        <v>100</v>
      </c>
      <c r="G121" s="23">
        <v>35</v>
      </c>
      <c r="H121" s="24">
        <v>0</v>
      </c>
      <c r="I121" s="24">
        <f>ROUND(ROUND(H121,2)*ROUND(G121,3),2)</f>
        <v>0</v>
      </c>
      <c r="J121" s="8" t="s">
        <v>89</v>
      </c>
      <c r="K121" s="17"/>
      <c r="L121" s="17"/>
      <c r="M121" s="17"/>
      <c r="O121">
        <f>(I121*21)/100</f>
        <v>0</v>
      </c>
      <c r="P121" t="s">
        <v>23</v>
      </c>
    </row>
    <row r="122" spans="1:18" x14ac:dyDescent="0.2">
      <c r="A122" s="25" t="s">
        <v>61</v>
      </c>
      <c r="E122" s="15" t="s">
        <v>840</v>
      </c>
    </row>
    <row r="123" spans="1:18" x14ac:dyDescent="0.2">
      <c r="A123" s="26" t="s">
        <v>62</v>
      </c>
      <c r="E123" s="27" t="s">
        <v>57</v>
      </c>
    </row>
    <row r="124" spans="1:18" x14ac:dyDescent="0.2">
      <c r="A124" t="s">
        <v>64</v>
      </c>
      <c r="E124" s="15" t="s">
        <v>57</v>
      </c>
    </row>
    <row r="125" spans="1:18" x14ac:dyDescent="0.2">
      <c r="A125" s="17" t="s">
        <v>55</v>
      </c>
      <c r="B125" s="21" t="s">
        <v>176</v>
      </c>
      <c r="C125" s="21" t="s">
        <v>841</v>
      </c>
      <c r="D125" s="17" t="s">
        <v>57</v>
      </c>
      <c r="E125" s="22" t="s">
        <v>842</v>
      </c>
      <c r="F125" s="8" t="s">
        <v>59</v>
      </c>
      <c r="G125" s="23">
        <v>4</v>
      </c>
      <c r="H125" s="24">
        <v>0</v>
      </c>
      <c r="I125" s="24">
        <f>ROUND(ROUND(H125,2)*ROUND(G125,3),2)</f>
        <v>0</v>
      </c>
      <c r="J125" s="8" t="s">
        <v>89</v>
      </c>
      <c r="K125" s="17"/>
      <c r="L125" s="17"/>
      <c r="M125" s="17"/>
      <c r="O125">
        <f>(I125*21)/100</f>
        <v>0</v>
      </c>
      <c r="P125" t="s">
        <v>23</v>
      </c>
    </row>
    <row r="126" spans="1:18" x14ac:dyDescent="0.2">
      <c r="A126" s="25" t="s">
        <v>61</v>
      </c>
      <c r="E126" s="15" t="s">
        <v>842</v>
      </c>
    </row>
    <row r="127" spans="1:18" x14ac:dyDescent="0.2">
      <c r="A127" s="26" t="s">
        <v>62</v>
      </c>
      <c r="E127" s="27" t="s">
        <v>57</v>
      </c>
    </row>
    <row r="128" spans="1:18" x14ac:dyDescent="0.2">
      <c r="A128" t="s">
        <v>64</v>
      </c>
      <c r="E128" s="15" t="s">
        <v>57</v>
      </c>
    </row>
    <row r="129" spans="1:18" x14ac:dyDescent="0.2">
      <c r="A129" s="17" t="s">
        <v>55</v>
      </c>
      <c r="B129" s="21" t="s">
        <v>179</v>
      </c>
      <c r="C129" s="21" t="s">
        <v>843</v>
      </c>
      <c r="D129" s="17" t="s">
        <v>57</v>
      </c>
      <c r="E129" s="22" t="s">
        <v>844</v>
      </c>
      <c r="F129" s="8" t="s">
        <v>59</v>
      </c>
      <c r="G129" s="23">
        <v>4</v>
      </c>
      <c r="H129" s="24">
        <v>0</v>
      </c>
      <c r="I129" s="24">
        <f>ROUND(ROUND(H129,2)*ROUND(G129,3),2)</f>
        <v>0</v>
      </c>
      <c r="J129" s="8" t="s">
        <v>89</v>
      </c>
      <c r="K129" s="17"/>
      <c r="L129" s="17"/>
      <c r="M129" s="17"/>
      <c r="O129">
        <f>(I129*21)/100</f>
        <v>0</v>
      </c>
      <c r="P129" t="s">
        <v>23</v>
      </c>
    </row>
    <row r="130" spans="1:18" x14ac:dyDescent="0.2">
      <c r="A130" s="25" t="s">
        <v>61</v>
      </c>
      <c r="E130" s="15" t="s">
        <v>844</v>
      </c>
    </row>
    <row r="131" spans="1:18" x14ac:dyDescent="0.2">
      <c r="A131" s="26" t="s">
        <v>62</v>
      </c>
      <c r="E131" s="27" t="s">
        <v>57</v>
      </c>
    </row>
    <row r="132" spans="1:18" x14ac:dyDescent="0.2">
      <c r="A132" t="s">
        <v>64</v>
      </c>
      <c r="E132" s="15" t="s">
        <v>57</v>
      </c>
    </row>
    <row r="133" spans="1:18" x14ac:dyDescent="0.2">
      <c r="A133" s="17" t="s">
        <v>55</v>
      </c>
      <c r="B133" s="21" t="s">
        <v>182</v>
      </c>
      <c r="C133" s="21" t="s">
        <v>845</v>
      </c>
      <c r="D133" s="17" t="s">
        <v>57</v>
      </c>
      <c r="E133" s="22" t="s">
        <v>846</v>
      </c>
      <c r="F133" s="8" t="s">
        <v>100</v>
      </c>
      <c r="G133" s="23">
        <v>20</v>
      </c>
      <c r="H133" s="24">
        <v>0</v>
      </c>
      <c r="I133" s="24">
        <f>ROUND(ROUND(H133,2)*ROUND(G133,3),2)</f>
        <v>0</v>
      </c>
      <c r="J133" s="8" t="s">
        <v>89</v>
      </c>
      <c r="K133" s="17"/>
      <c r="L133" s="17"/>
      <c r="M133" s="17"/>
      <c r="O133">
        <f>(I133*21)/100</f>
        <v>0</v>
      </c>
      <c r="P133" t="s">
        <v>23</v>
      </c>
    </row>
    <row r="134" spans="1:18" x14ac:dyDescent="0.2">
      <c r="A134" s="25" t="s">
        <v>61</v>
      </c>
      <c r="E134" s="15" t="s">
        <v>846</v>
      </c>
    </row>
    <row r="135" spans="1:18" x14ac:dyDescent="0.2">
      <c r="A135" s="26" t="s">
        <v>62</v>
      </c>
      <c r="E135" s="27" t="s">
        <v>57</v>
      </c>
    </row>
    <row r="136" spans="1:18" x14ac:dyDescent="0.2">
      <c r="A136" t="s">
        <v>64</v>
      </c>
      <c r="E136" s="15" t="s">
        <v>57</v>
      </c>
    </row>
    <row r="137" spans="1:18" x14ac:dyDescent="0.2">
      <c r="A137" s="17" t="s">
        <v>55</v>
      </c>
      <c r="B137" s="21" t="s">
        <v>185</v>
      </c>
      <c r="C137" s="21" t="s">
        <v>847</v>
      </c>
      <c r="D137" s="17" t="s">
        <v>57</v>
      </c>
      <c r="E137" s="22" t="s">
        <v>836</v>
      </c>
      <c r="F137" s="8" t="s">
        <v>112</v>
      </c>
      <c r="G137" s="23">
        <v>20</v>
      </c>
      <c r="H137" s="24">
        <v>0</v>
      </c>
      <c r="I137" s="24">
        <f>ROUND(ROUND(H137,2)*ROUND(G137,3),2)</f>
        <v>0</v>
      </c>
      <c r="J137" s="8" t="s">
        <v>89</v>
      </c>
      <c r="K137" s="17"/>
      <c r="L137" s="17"/>
      <c r="M137" s="17"/>
      <c r="O137">
        <f>(I137*21)/100</f>
        <v>0</v>
      </c>
      <c r="P137" t="s">
        <v>23</v>
      </c>
    </row>
    <row r="138" spans="1:18" x14ac:dyDescent="0.2">
      <c r="A138" s="25" t="s">
        <v>61</v>
      </c>
      <c r="E138" s="15" t="s">
        <v>836</v>
      </c>
    </row>
    <row r="139" spans="1:18" x14ac:dyDescent="0.2">
      <c r="A139" s="26" t="s">
        <v>62</v>
      </c>
      <c r="E139" s="27" t="s">
        <v>57</v>
      </c>
    </row>
    <row r="140" spans="1:18" x14ac:dyDescent="0.2">
      <c r="A140" t="s">
        <v>64</v>
      </c>
      <c r="E140" s="15" t="s">
        <v>57</v>
      </c>
    </row>
    <row r="141" spans="1:18" ht="12.75" customHeight="1" x14ac:dyDescent="0.2">
      <c r="A141" t="s">
        <v>53</v>
      </c>
      <c r="C141" s="28" t="s">
        <v>631</v>
      </c>
      <c r="E141" s="19" t="s">
        <v>848</v>
      </c>
      <c r="I141" s="29">
        <f>0+Q141</f>
        <v>0</v>
      </c>
      <c r="O141">
        <f>0+R141</f>
        <v>0</v>
      </c>
      <c r="Q141">
        <f>0+I142+I146+I150+I154+I158+I162+I166+I170+I174+I178+I182</f>
        <v>0</v>
      </c>
      <c r="R141">
        <f>0+O142+O146+O150+O154+O158+O162+O166+O170+O174+O178+O182</f>
        <v>0</v>
      </c>
    </row>
    <row r="142" spans="1:18" x14ac:dyDescent="0.2">
      <c r="A142" s="17" t="s">
        <v>55</v>
      </c>
      <c r="B142" s="21" t="s">
        <v>188</v>
      </c>
      <c r="C142" s="21" t="s">
        <v>849</v>
      </c>
      <c r="D142" s="17" t="s">
        <v>57</v>
      </c>
      <c r="E142" s="22" t="s">
        <v>850</v>
      </c>
      <c r="F142" s="8" t="s">
        <v>100</v>
      </c>
      <c r="G142" s="23">
        <v>135</v>
      </c>
      <c r="H142" s="24">
        <v>0</v>
      </c>
      <c r="I142" s="24">
        <f>ROUND(ROUND(H142,2)*ROUND(G142,3),2)</f>
        <v>0</v>
      </c>
      <c r="J142" s="8" t="s">
        <v>89</v>
      </c>
      <c r="K142" s="17"/>
      <c r="L142" s="17"/>
      <c r="M142" s="17"/>
      <c r="O142">
        <f>(I142*21)/100</f>
        <v>0</v>
      </c>
      <c r="P142" t="s">
        <v>23</v>
      </c>
    </row>
    <row r="143" spans="1:18" x14ac:dyDescent="0.2">
      <c r="A143" s="25" t="s">
        <v>61</v>
      </c>
      <c r="E143" s="15" t="s">
        <v>850</v>
      </c>
    </row>
    <row r="144" spans="1:18" x14ac:dyDescent="0.2">
      <c r="A144" s="26" t="s">
        <v>62</v>
      </c>
      <c r="E144" s="27" t="s">
        <v>57</v>
      </c>
    </row>
    <row r="145" spans="1:16" x14ac:dyDescent="0.2">
      <c r="A145" t="s">
        <v>64</v>
      </c>
      <c r="E145" s="15" t="s">
        <v>57</v>
      </c>
    </row>
    <row r="146" spans="1:16" x14ac:dyDescent="0.2">
      <c r="A146" s="17" t="s">
        <v>55</v>
      </c>
      <c r="B146" s="21" t="s">
        <v>191</v>
      </c>
      <c r="C146" s="21" t="s">
        <v>851</v>
      </c>
      <c r="D146" s="17" t="s">
        <v>57</v>
      </c>
      <c r="E146" s="22" t="s">
        <v>852</v>
      </c>
      <c r="F146" s="8" t="s">
        <v>100</v>
      </c>
      <c r="G146" s="23">
        <v>80</v>
      </c>
      <c r="H146" s="24">
        <v>0</v>
      </c>
      <c r="I146" s="24">
        <f>ROUND(ROUND(H146,2)*ROUND(G146,3),2)</f>
        <v>0</v>
      </c>
      <c r="J146" s="8" t="s">
        <v>89</v>
      </c>
      <c r="K146" s="17"/>
      <c r="L146" s="17"/>
      <c r="M146" s="17"/>
      <c r="O146">
        <f>(I146*21)/100</f>
        <v>0</v>
      </c>
      <c r="P146" t="s">
        <v>23</v>
      </c>
    </row>
    <row r="147" spans="1:16" x14ac:dyDescent="0.2">
      <c r="A147" s="25" t="s">
        <v>61</v>
      </c>
      <c r="E147" s="15" t="s">
        <v>852</v>
      </c>
    </row>
    <row r="148" spans="1:16" x14ac:dyDescent="0.2">
      <c r="A148" s="26" t="s">
        <v>62</v>
      </c>
      <c r="E148" s="27" t="s">
        <v>57</v>
      </c>
    </row>
    <row r="149" spans="1:16" x14ac:dyDescent="0.2">
      <c r="A149" t="s">
        <v>64</v>
      </c>
      <c r="E149" s="15" t="s">
        <v>57</v>
      </c>
    </row>
    <row r="150" spans="1:16" x14ac:dyDescent="0.2">
      <c r="A150" s="17" t="s">
        <v>55</v>
      </c>
      <c r="B150" s="21" t="s">
        <v>194</v>
      </c>
      <c r="C150" s="21" t="s">
        <v>853</v>
      </c>
      <c r="D150" s="17" t="s">
        <v>57</v>
      </c>
      <c r="E150" s="22" t="s">
        <v>854</v>
      </c>
      <c r="F150" s="8" t="s">
        <v>100</v>
      </c>
      <c r="G150" s="23">
        <v>5</v>
      </c>
      <c r="H150" s="24">
        <v>0</v>
      </c>
      <c r="I150" s="24">
        <f>ROUND(ROUND(H150,2)*ROUND(G150,3),2)</f>
        <v>0</v>
      </c>
      <c r="J150" s="8" t="s">
        <v>89</v>
      </c>
      <c r="K150" s="17"/>
      <c r="L150" s="17"/>
      <c r="M150" s="17"/>
      <c r="O150">
        <f>(I150*21)/100</f>
        <v>0</v>
      </c>
      <c r="P150" t="s">
        <v>23</v>
      </c>
    </row>
    <row r="151" spans="1:16" x14ac:dyDescent="0.2">
      <c r="A151" s="25" t="s">
        <v>61</v>
      </c>
      <c r="E151" s="15" t="s">
        <v>854</v>
      </c>
    </row>
    <row r="152" spans="1:16" x14ac:dyDescent="0.2">
      <c r="A152" s="26" t="s">
        <v>62</v>
      </c>
      <c r="E152" s="27" t="s">
        <v>57</v>
      </c>
    </row>
    <row r="153" spans="1:16" x14ac:dyDescent="0.2">
      <c r="A153" t="s">
        <v>64</v>
      </c>
      <c r="E153" s="15" t="s">
        <v>57</v>
      </c>
    </row>
    <row r="154" spans="1:16" ht="25.5" x14ac:dyDescent="0.2">
      <c r="A154" s="17" t="s">
        <v>55</v>
      </c>
      <c r="B154" s="21" t="s">
        <v>197</v>
      </c>
      <c r="C154" s="21" t="s">
        <v>855</v>
      </c>
      <c r="D154" s="17" t="s">
        <v>57</v>
      </c>
      <c r="E154" s="22" t="s">
        <v>856</v>
      </c>
      <c r="F154" s="8" t="s">
        <v>100</v>
      </c>
      <c r="G154" s="23">
        <v>155</v>
      </c>
      <c r="H154" s="24">
        <v>0</v>
      </c>
      <c r="I154" s="24">
        <f>ROUND(ROUND(H154,2)*ROUND(G154,3),2)</f>
        <v>0</v>
      </c>
      <c r="J154" s="8" t="s">
        <v>89</v>
      </c>
      <c r="K154" s="17"/>
      <c r="L154" s="17"/>
      <c r="M154" s="17"/>
      <c r="O154">
        <f>(I154*21)/100</f>
        <v>0</v>
      </c>
      <c r="P154" t="s">
        <v>23</v>
      </c>
    </row>
    <row r="155" spans="1:16" ht="25.5" x14ac:dyDescent="0.2">
      <c r="A155" s="25" t="s">
        <v>61</v>
      </c>
      <c r="E155" s="15" t="s">
        <v>856</v>
      </c>
    </row>
    <row r="156" spans="1:16" x14ac:dyDescent="0.2">
      <c r="A156" s="26" t="s">
        <v>62</v>
      </c>
      <c r="E156" s="27" t="s">
        <v>57</v>
      </c>
    </row>
    <row r="157" spans="1:16" x14ac:dyDescent="0.2">
      <c r="A157" t="s">
        <v>64</v>
      </c>
      <c r="E157" s="15" t="s">
        <v>57</v>
      </c>
    </row>
    <row r="158" spans="1:16" ht="25.5" x14ac:dyDescent="0.2">
      <c r="A158" s="17" t="s">
        <v>55</v>
      </c>
      <c r="B158" s="21" t="s">
        <v>200</v>
      </c>
      <c r="C158" s="21" t="s">
        <v>857</v>
      </c>
      <c r="D158" s="17" t="s">
        <v>57</v>
      </c>
      <c r="E158" s="22" t="s">
        <v>858</v>
      </c>
      <c r="F158" s="8" t="s">
        <v>59</v>
      </c>
      <c r="G158" s="23">
        <v>12</v>
      </c>
      <c r="H158" s="24">
        <v>0</v>
      </c>
      <c r="I158" s="24">
        <f>ROUND(ROUND(H158,2)*ROUND(G158,3),2)</f>
        <v>0</v>
      </c>
      <c r="J158" s="8" t="s">
        <v>89</v>
      </c>
      <c r="K158" s="17"/>
      <c r="L158" s="17"/>
      <c r="M158" s="17"/>
      <c r="O158">
        <f>(I158*21)/100</f>
        <v>0</v>
      </c>
      <c r="P158" t="s">
        <v>23</v>
      </c>
    </row>
    <row r="159" spans="1:16" ht="25.5" x14ac:dyDescent="0.2">
      <c r="A159" s="25" t="s">
        <v>61</v>
      </c>
      <c r="E159" s="15" t="s">
        <v>858</v>
      </c>
    </row>
    <row r="160" spans="1:16" x14ac:dyDescent="0.2">
      <c r="A160" s="26" t="s">
        <v>62</v>
      </c>
      <c r="E160" s="27" t="s">
        <v>57</v>
      </c>
    </row>
    <row r="161" spans="1:16" x14ac:dyDescent="0.2">
      <c r="A161" t="s">
        <v>64</v>
      </c>
      <c r="E161" s="15" t="s">
        <v>57</v>
      </c>
    </row>
    <row r="162" spans="1:16" ht="25.5" x14ac:dyDescent="0.2">
      <c r="A162" s="17" t="s">
        <v>55</v>
      </c>
      <c r="B162" s="21" t="s">
        <v>203</v>
      </c>
      <c r="C162" s="21" t="s">
        <v>859</v>
      </c>
      <c r="D162" s="17" t="s">
        <v>57</v>
      </c>
      <c r="E162" s="22" t="s">
        <v>860</v>
      </c>
      <c r="F162" s="8" t="s">
        <v>59</v>
      </c>
      <c r="G162" s="23">
        <v>8</v>
      </c>
      <c r="H162" s="24">
        <v>0</v>
      </c>
      <c r="I162" s="24">
        <f>ROUND(ROUND(H162,2)*ROUND(G162,3),2)</f>
        <v>0</v>
      </c>
      <c r="J162" s="8" t="s">
        <v>89</v>
      </c>
      <c r="K162" s="17"/>
      <c r="L162" s="17"/>
      <c r="M162" s="17"/>
      <c r="O162">
        <f>(I162*21)/100</f>
        <v>0</v>
      </c>
      <c r="P162" t="s">
        <v>23</v>
      </c>
    </row>
    <row r="163" spans="1:16" ht="25.5" x14ac:dyDescent="0.2">
      <c r="A163" s="25" t="s">
        <v>61</v>
      </c>
      <c r="E163" s="15" t="s">
        <v>860</v>
      </c>
    </row>
    <row r="164" spans="1:16" x14ac:dyDescent="0.2">
      <c r="A164" s="26" t="s">
        <v>62</v>
      </c>
      <c r="E164" s="27" t="s">
        <v>57</v>
      </c>
    </row>
    <row r="165" spans="1:16" x14ac:dyDescent="0.2">
      <c r="A165" t="s">
        <v>64</v>
      </c>
      <c r="E165" s="15" t="s">
        <v>57</v>
      </c>
    </row>
    <row r="166" spans="1:16" x14ac:dyDescent="0.2">
      <c r="A166" s="17" t="s">
        <v>55</v>
      </c>
      <c r="B166" s="21" t="s">
        <v>206</v>
      </c>
      <c r="C166" s="21" t="s">
        <v>861</v>
      </c>
      <c r="D166" s="17" t="s">
        <v>57</v>
      </c>
      <c r="E166" s="22" t="s">
        <v>862</v>
      </c>
      <c r="F166" s="8" t="s">
        <v>100</v>
      </c>
      <c r="G166" s="23">
        <v>60</v>
      </c>
      <c r="H166" s="24">
        <v>0</v>
      </c>
      <c r="I166" s="24">
        <f>ROUND(ROUND(H166,2)*ROUND(G166,3),2)</f>
        <v>0</v>
      </c>
      <c r="J166" s="8" t="s">
        <v>89</v>
      </c>
      <c r="K166" s="17"/>
      <c r="L166" s="17"/>
      <c r="M166" s="17"/>
      <c r="O166">
        <f>(I166*21)/100</f>
        <v>0</v>
      </c>
      <c r="P166" t="s">
        <v>23</v>
      </c>
    </row>
    <row r="167" spans="1:16" x14ac:dyDescent="0.2">
      <c r="A167" s="25" t="s">
        <v>61</v>
      </c>
      <c r="E167" s="15" t="s">
        <v>862</v>
      </c>
    </row>
    <row r="168" spans="1:16" x14ac:dyDescent="0.2">
      <c r="A168" s="26" t="s">
        <v>62</v>
      </c>
      <c r="E168" s="27" t="s">
        <v>57</v>
      </c>
    </row>
    <row r="169" spans="1:16" x14ac:dyDescent="0.2">
      <c r="A169" t="s">
        <v>64</v>
      </c>
      <c r="E169" s="15" t="s">
        <v>57</v>
      </c>
    </row>
    <row r="170" spans="1:16" x14ac:dyDescent="0.2">
      <c r="A170" s="17" t="s">
        <v>55</v>
      </c>
      <c r="B170" s="21" t="s">
        <v>209</v>
      </c>
      <c r="C170" s="21" t="s">
        <v>863</v>
      </c>
      <c r="D170" s="17" t="s">
        <v>57</v>
      </c>
      <c r="E170" s="22" t="s">
        <v>864</v>
      </c>
      <c r="F170" s="8" t="s">
        <v>59</v>
      </c>
      <c r="G170" s="23">
        <v>30</v>
      </c>
      <c r="H170" s="24">
        <v>0</v>
      </c>
      <c r="I170" s="24">
        <f>ROUND(ROUND(H170,2)*ROUND(G170,3),2)</f>
        <v>0</v>
      </c>
      <c r="J170" s="8" t="s">
        <v>89</v>
      </c>
      <c r="K170" s="17"/>
      <c r="L170" s="17"/>
      <c r="M170" s="17"/>
      <c r="O170">
        <f>(I170*21)/100</f>
        <v>0</v>
      </c>
      <c r="P170" t="s">
        <v>23</v>
      </c>
    </row>
    <row r="171" spans="1:16" x14ac:dyDescent="0.2">
      <c r="A171" s="25" t="s">
        <v>61</v>
      </c>
      <c r="E171" s="15" t="s">
        <v>864</v>
      </c>
    </row>
    <row r="172" spans="1:16" x14ac:dyDescent="0.2">
      <c r="A172" s="26" t="s">
        <v>62</v>
      </c>
      <c r="E172" s="27" t="s">
        <v>57</v>
      </c>
    </row>
    <row r="173" spans="1:16" x14ac:dyDescent="0.2">
      <c r="A173" t="s">
        <v>64</v>
      </c>
      <c r="E173" s="15" t="s">
        <v>57</v>
      </c>
    </row>
    <row r="174" spans="1:16" x14ac:dyDescent="0.2">
      <c r="A174" s="17" t="s">
        <v>55</v>
      </c>
      <c r="B174" s="21" t="s">
        <v>212</v>
      </c>
      <c r="C174" s="21" t="s">
        <v>865</v>
      </c>
      <c r="D174" s="17" t="s">
        <v>57</v>
      </c>
      <c r="E174" s="22" t="s">
        <v>866</v>
      </c>
      <c r="F174" s="8" t="s">
        <v>59</v>
      </c>
      <c r="G174" s="23">
        <v>2</v>
      </c>
      <c r="H174" s="24">
        <v>0</v>
      </c>
      <c r="I174" s="24">
        <f>ROUND(ROUND(H174,2)*ROUND(G174,3),2)</f>
        <v>0</v>
      </c>
      <c r="J174" s="8" t="s">
        <v>89</v>
      </c>
      <c r="K174" s="17"/>
      <c r="L174" s="17"/>
      <c r="M174" s="17"/>
      <c r="O174">
        <f>(I174*21)/100</f>
        <v>0</v>
      </c>
      <c r="P174" t="s">
        <v>23</v>
      </c>
    </row>
    <row r="175" spans="1:16" x14ac:dyDescent="0.2">
      <c r="A175" s="25" t="s">
        <v>61</v>
      </c>
      <c r="E175" s="15" t="s">
        <v>866</v>
      </c>
    </row>
    <row r="176" spans="1:16" x14ac:dyDescent="0.2">
      <c r="A176" s="26" t="s">
        <v>62</v>
      </c>
      <c r="E176" s="27" t="s">
        <v>57</v>
      </c>
    </row>
    <row r="177" spans="1:18" x14ac:dyDescent="0.2">
      <c r="A177" t="s">
        <v>64</v>
      </c>
      <c r="E177" s="15" t="s">
        <v>57</v>
      </c>
    </row>
    <row r="178" spans="1:18" x14ac:dyDescent="0.2">
      <c r="A178" s="17" t="s">
        <v>55</v>
      </c>
      <c r="B178" s="21" t="s">
        <v>215</v>
      </c>
      <c r="C178" s="21" t="s">
        <v>867</v>
      </c>
      <c r="D178" s="17" t="s">
        <v>57</v>
      </c>
      <c r="E178" s="22" t="s">
        <v>868</v>
      </c>
      <c r="F178" s="8" t="s">
        <v>100</v>
      </c>
      <c r="G178" s="23">
        <v>50</v>
      </c>
      <c r="H178" s="24">
        <v>0</v>
      </c>
      <c r="I178" s="24">
        <f>ROUND(ROUND(H178,2)*ROUND(G178,3),2)</f>
        <v>0</v>
      </c>
      <c r="J178" s="8" t="s">
        <v>89</v>
      </c>
      <c r="K178" s="17"/>
      <c r="L178" s="17"/>
      <c r="M178" s="17"/>
      <c r="O178">
        <f>(I178*21)/100</f>
        <v>0</v>
      </c>
      <c r="P178" t="s">
        <v>23</v>
      </c>
    </row>
    <row r="179" spans="1:18" x14ac:dyDescent="0.2">
      <c r="A179" s="25" t="s">
        <v>61</v>
      </c>
      <c r="E179" s="15" t="s">
        <v>868</v>
      </c>
    </row>
    <row r="180" spans="1:18" x14ac:dyDescent="0.2">
      <c r="A180" s="26" t="s">
        <v>62</v>
      </c>
      <c r="E180" s="27" t="s">
        <v>57</v>
      </c>
    </row>
    <row r="181" spans="1:18" x14ac:dyDescent="0.2">
      <c r="A181" t="s">
        <v>64</v>
      </c>
      <c r="E181" s="15" t="s">
        <v>57</v>
      </c>
    </row>
    <row r="182" spans="1:18" x14ac:dyDescent="0.2">
      <c r="A182" s="17" t="s">
        <v>55</v>
      </c>
      <c r="B182" s="21" t="s">
        <v>365</v>
      </c>
      <c r="C182" s="21" t="s">
        <v>869</v>
      </c>
      <c r="D182" s="17" t="s">
        <v>57</v>
      </c>
      <c r="E182" s="22" t="s">
        <v>836</v>
      </c>
      <c r="F182" s="8" t="s">
        <v>112</v>
      </c>
      <c r="G182" s="23">
        <v>20</v>
      </c>
      <c r="H182" s="24">
        <v>0</v>
      </c>
      <c r="I182" s="24">
        <f>ROUND(ROUND(H182,2)*ROUND(G182,3),2)</f>
        <v>0</v>
      </c>
      <c r="J182" s="8" t="s">
        <v>89</v>
      </c>
      <c r="K182" s="17"/>
      <c r="L182" s="17"/>
      <c r="M182" s="17"/>
      <c r="O182">
        <f>(I182*21)/100</f>
        <v>0</v>
      </c>
      <c r="P182" t="s">
        <v>23</v>
      </c>
    </row>
    <row r="183" spans="1:18" x14ac:dyDescent="0.2">
      <c r="A183" s="25" t="s">
        <v>61</v>
      </c>
      <c r="E183" s="15" t="s">
        <v>836</v>
      </c>
    </row>
    <row r="184" spans="1:18" x14ac:dyDescent="0.2">
      <c r="A184" s="26" t="s">
        <v>62</v>
      </c>
      <c r="E184" s="27" t="s">
        <v>57</v>
      </c>
    </row>
    <row r="185" spans="1:18" x14ac:dyDescent="0.2">
      <c r="A185" t="s">
        <v>64</v>
      </c>
      <c r="E185" s="15" t="s">
        <v>57</v>
      </c>
    </row>
    <row r="186" spans="1:18" ht="12.75" customHeight="1" x14ac:dyDescent="0.2">
      <c r="A186" t="s">
        <v>53</v>
      </c>
      <c r="C186" s="28" t="s">
        <v>870</v>
      </c>
      <c r="E186" s="19" t="s">
        <v>871</v>
      </c>
      <c r="I186" s="29">
        <f>0+Q186</f>
        <v>0</v>
      </c>
      <c r="O186">
        <f>0+R186</f>
        <v>0</v>
      </c>
      <c r="Q186">
        <f>0+I187+I191+I195+I199+I203+I207+I211+I215+I219+I223</f>
        <v>0</v>
      </c>
      <c r="R186">
        <f>0+O187+O191+O195+O199+O203+O207+O211+O215+O219+O223</f>
        <v>0</v>
      </c>
    </row>
    <row r="187" spans="1:18" x14ac:dyDescent="0.2">
      <c r="A187" s="17" t="s">
        <v>55</v>
      </c>
      <c r="B187" s="21" t="s">
        <v>370</v>
      </c>
      <c r="C187" s="21" t="s">
        <v>872</v>
      </c>
      <c r="D187" s="17" t="s">
        <v>57</v>
      </c>
      <c r="E187" s="22" t="s">
        <v>873</v>
      </c>
      <c r="F187" s="8" t="s">
        <v>59</v>
      </c>
      <c r="G187" s="23">
        <v>5</v>
      </c>
      <c r="H187" s="24">
        <v>0</v>
      </c>
      <c r="I187" s="24">
        <f>ROUND(ROUND(H187,2)*ROUND(G187,3),2)</f>
        <v>0</v>
      </c>
      <c r="J187" s="8" t="s">
        <v>89</v>
      </c>
      <c r="K187" s="17"/>
      <c r="L187" s="17"/>
      <c r="M187" s="17"/>
      <c r="O187">
        <f>(I187*21)/100</f>
        <v>0</v>
      </c>
      <c r="P187" t="s">
        <v>23</v>
      </c>
    </row>
    <row r="188" spans="1:18" x14ac:dyDescent="0.2">
      <c r="A188" s="25" t="s">
        <v>61</v>
      </c>
      <c r="E188" s="15" t="s">
        <v>873</v>
      </c>
    </row>
    <row r="189" spans="1:18" x14ac:dyDescent="0.2">
      <c r="A189" s="26" t="s">
        <v>62</v>
      </c>
      <c r="E189" s="27" t="s">
        <v>57</v>
      </c>
    </row>
    <row r="190" spans="1:18" x14ac:dyDescent="0.2">
      <c r="A190" t="s">
        <v>64</v>
      </c>
      <c r="E190" s="15" t="s">
        <v>57</v>
      </c>
    </row>
    <row r="191" spans="1:18" ht="25.5" x14ac:dyDescent="0.2">
      <c r="A191" s="17" t="s">
        <v>55</v>
      </c>
      <c r="B191" s="21" t="s">
        <v>374</v>
      </c>
      <c r="C191" s="21" t="s">
        <v>874</v>
      </c>
      <c r="D191" s="17" t="s">
        <v>57</v>
      </c>
      <c r="E191" s="22" t="s">
        <v>875</v>
      </c>
      <c r="F191" s="8" t="s">
        <v>59</v>
      </c>
      <c r="G191" s="23">
        <v>6</v>
      </c>
      <c r="H191" s="24">
        <v>0</v>
      </c>
      <c r="I191" s="24">
        <f>ROUND(ROUND(H191,2)*ROUND(G191,3),2)</f>
        <v>0</v>
      </c>
      <c r="J191" s="8" t="s">
        <v>89</v>
      </c>
      <c r="K191" s="17"/>
      <c r="L191" s="17"/>
      <c r="M191" s="17"/>
      <c r="O191">
        <f>(I191*21)/100</f>
        <v>0</v>
      </c>
      <c r="P191" t="s">
        <v>23</v>
      </c>
    </row>
    <row r="192" spans="1:18" ht="25.5" x14ac:dyDescent="0.2">
      <c r="A192" s="25" t="s">
        <v>61</v>
      </c>
      <c r="E192" s="15" t="s">
        <v>875</v>
      </c>
    </row>
    <row r="193" spans="1:16" x14ac:dyDescent="0.2">
      <c r="A193" s="26" t="s">
        <v>62</v>
      </c>
      <c r="E193" s="27" t="s">
        <v>57</v>
      </c>
    </row>
    <row r="194" spans="1:16" x14ac:dyDescent="0.2">
      <c r="A194" t="s">
        <v>64</v>
      </c>
      <c r="E194" s="15" t="s">
        <v>57</v>
      </c>
    </row>
    <row r="195" spans="1:16" ht="25.5" x14ac:dyDescent="0.2">
      <c r="A195" s="17" t="s">
        <v>55</v>
      </c>
      <c r="B195" s="21" t="s">
        <v>286</v>
      </c>
      <c r="C195" s="21" t="s">
        <v>876</v>
      </c>
      <c r="D195" s="17" t="s">
        <v>57</v>
      </c>
      <c r="E195" s="22" t="s">
        <v>877</v>
      </c>
      <c r="F195" s="8" t="s">
        <v>59</v>
      </c>
      <c r="G195" s="23">
        <v>1</v>
      </c>
      <c r="H195" s="24">
        <v>0</v>
      </c>
      <c r="I195" s="24">
        <f>ROUND(ROUND(H195,2)*ROUND(G195,3),2)</f>
        <v>0</v>
      </c>
      <c r="J195" s="8" t="s">
        <v>89</v>
      </c>
      <c r="K195" s="17"/>
      <c r="L195" s="17"/>
      <c r="M195" s="17"/>
      <c r="O195">
        <f>(I195*21)/100</f>
        <v>0</v>
      </c>
      <c r="P195" t="s">
        <v>23</v>
      </c>
    </row>
    <row r="196" spans="1:16" ht="25.5" x14ac:dyDescent="0.2">
      <c r="A196" s="25" t="s">
        <v>61</v>
      </c>
      <c r="E196" s="15" t="s">
        <v>877</v>
      </c>
    </row>
    <row r="197" spans="1:16" x14ac:dyDescent="0.2">
      <c r="A197" s="26" t="s">
        <v>62</v>
      </c>
      <c r="E197" s="27" t="s">
        <v>57</v>
      </c>
    </row>
    <row r="198" spans="1:16" x14ac:dyDescent="0.2">
      <c r="A198" t="s">
        <v>64</v>
      </c>
      <c r="E198" s="15" t="s">
        <v>57</v>
      </c>
    </row>
    <row r="199" spans="1:16" ht="25.5" x14ac:dyDescent="0.2">
      <c r="A199" s="17" t="s">
        <v>55</v>
      </c>
      <c r="B199" s="21" t="s">
        <v>378</v>
      </c>
      <c r="C199" s="21" t="s">
        <v>878</v>
      </c>
      <c r="D199" s="17" t="s">
        <v>57</v>
      </c>
      <c r="E199" s="22" t="s">
        <v>879</v>
      </c>
      <c r="F199" s="8" t="s">
        <v>59</v>
      </c>
      <c r="G199" s="23">
        <v>1</v>
      </c>
      <c r="H199" s="24">
        <v>0</v>
      </c>
      <c r="I199" s="24">
        <f>ROUND(ROUND(H199,2)*ROUND(G199,3),2)</f>
        <v>0</v>
      </c>
      <c r="J199" s="8" t="s">
        <v>89</v>
      </c>
      <c r="K199" s="17"/>
      <c r="L199" s="17"/>
      <c r="M199" s="17"/>
      <c r="O199">
        <f>(I199*21)/100</f>
        <v>0</v>
      </c>
      <c r="P199" t="s">
        <v>23</v>
      </c>
    </row>
    <row r="200" spans="1:16" ht="25.5" x14ac:dyDescent="0.2">
      <c r="A200" s="25" t="s">
        <v>61</v>
      </c>
      <c r="E200" s="15" t="s">
        <v>879</v>
      </c>
    </row>
    <row r="201" spans="1:16" x14ac:dyDescent="0.2">
      <c r="A201" s="26" t="s">
        <v>62</v>
      </c>
      <c r="E201" s="27" t="s">
        <v>57</v>
      </c>
    </row>
    <row r="202" spans="1:16" x14ac:dyDescent="0.2">
      <c r="A202" t="s">
        <v>64</v>
      </c>
      <c r="E202" s="15" t="s">
        <v>57</v>
      </c>
    </row>
    <row r="203" spans="1:16" ht="25.5" x14ac:dyDescent="0.2">
      <c r="A203" s="17" t="s">
        <v>55</v>
      </c>
      <c r="B203" s="21" t="s">
        <v>291</v>
      </c>
      <c r="C203" s="21" t="s">
        <v>880</v>
      </c>
      <c r="D203" s="17" t="s">
        <v>57</v>
      </c>
      <c r="E203" s="22" t="s">
        <v>881</v>
      </c>
      <c r="F203" s="8" t="s">
        <v>59</v>
      </c>
      <c r="G203" s="23">
        <v>1</v>
      </c>
      <c r="H203" s="24">
        <v>0</v>
      </c>
      <c r="I203" s="24">
        <f>ROUND(ROUND(H203,2)*ROUND(G203,3),2)</f>
        <v>0</v>
      </c>
      <c r="J203" s="8" t="s">
        <v>89</v>
      </c>
      <c r="K203" s="17"/>
      <c r="L203" s="17"/>
      <c r="M203" s="17"/>
      <c r="O203">
        <f>(I203*21)/100</f>
        <v>0</v>
      </c>
      <c r="P203" t="s">
        <v>23</v>
      </c>
    </row>
    <row r="204" spans="1:16" ht="25.5" x14ac:dyDescent="0.2">
      <c r="A204" s="25" t="s">
        <v>61</v>
      </c>
      <c r="E204" s="15" t="s">
        <v>881</v>
      </c>
    </row>
    <row r="205" spans="1:16" x14ac:dyDescent="0.2">
      <c r="A205" s="26" t="s">
        <v>62</v>
      </c>
      <c r="E205" s="27" t="s">
        <v>57</v>
      </c>
    </row>
    <row r="206" spans="1:16" x14ac:dyDescent="0.2">
      <c r="A206" t="s">
        <v>64</v>
      </c>
      <c r="E206" s="15" t="s">
        <v>57</v>
      </c>
    </row>
    <row r="207" spans="1:16" ht="25.5" x14ac:dyDescent="0.2">
      <c r="A207" s="17" t="s">
        <v>55</v>
      </c>
      <c r="B207" s="21" t="s">
        <v>296</v>
      </c>
      <c r="C207" s="21" t="s">
        <v>882</v>
      </c>
      <c r="D207" s="17" t="s">
        <v>57</v>
      </c>
      <c r="E207" s="22" t="s">
        <v>883</v>
      </c>
      <c r="F207" s="8" t="s">
        <v>59</v>
      </c>
      <c r="G207" s="23">
        <v>1</v>
      </c>
      <c r="H207" s="24">
        <v>0</v>
      </c>
      <c r="I207" s="24">
        <f>ROUND(ROUND(H207,2)*ROUND(G207,3),2)</f>
        <v>0</v>
      </c>
      <c r="J207" s="8" t="s">
        <v>89</v>
      </c>
      <c r="K207" s="17"/>
      <c r="L207" s="17"/>
      <c r="M207" s="17"/>
      <c r="O207">
        <f>(I207*21)/100</f>
        <v>0</v>
      </c>
      <c r="P207" t="s">
        <v>23</v>
      </c>
    </row>
    <row r="208" spans="1:16" ht="25.5" x14ac:dyDescent="0.2">
      <c r="A208" s="25" t="s">
        <v>61</v>
      </c>
      <c r="E208" s="15" t="s">
        <v>883</v>
      </c>
    </row>
    <row r="209" spans="1:16" x14ac:dyDescent="0.2">
      <c r="A209" s="26" t="s">
        <v>62</v>
      </c>
      <c r="E209" s="27" t="s">
        <v>57</v>
      </c>
    </row>
    <row r="210" spans="1:16" x14ac:dyDescent="0.2">
      <c r="A210" t="s">
        <v>64</v>
      </c>
      <c r="E210" s="15" t="s">
        <v>57</v>
      </c>
    </row>
    <row r="211" spans="1:16" ht="25.5" x14ac:dyDescent="0.2">
      <c r="A211" s="17" t="s">
        <v>55</v>
      </c>
      <c r="B211" s="21" t="s">
        <v>301</v>
      </c>
      <c r="C211" s="21" t="s">
        <v>884</v>
      </c>
      <c r="D211" s="17" t="s">
        <v>57</v>
      </c>
      <c r="E211" s="22" t="s">
        <v>885</v>
      </c>
      <c r="F211" s="8" t="s">
        <v>95</v>
      </c>
      <c r="G211" s="23">
        <v>60</v>
      </c>
      <c r="H211" s="24">
        <v>0</v>
      </c>
      <c r="I211" s="24">
        <f>ROUND(ROUND(H211,2)*ROUND(G211,3),2)</f>
        <v>0</v>
      </c>
      <c r="J211" s="8" t="s">
        <v>89</v>
      </c>
      <c r="K211" s="17"/>
      <c r="L211" s="17"/>
      <c r="M211" s="17"/>
      <c r="O211">
        <f>(I211*21)/100</f>
        <v>0</v>
      </c>
      <c r="P211" t="s">
        <v>23</v>
      </c>
    </row>
    <row r="212" spans="1:16" ht="25.5" x14ac:dyDescent="0.2">
      <c r="A212" s="25" t="s">
        <v>61</v>
      </c>
      <c r="E212" s="15" t="s">
        <v>885</v>
      </c>
    </row>
    <row r="213" spans="1:16" x14ac:dyDescent="0.2">
      <c r="A213" s="26" t="s">
        <v>62</v>
      </c>
      <c r="E213" s="27" t="s">
        <v>57</v>
      </c>
    </row>
    <row r="214" spans="1:16" x14ac:dyDescent="0.2">
      <c r="A214" t="s">
        <v>64</v>
      </c>
      <c r="E214" s="15" t="s">
        <v>57</v>
      </c>
    </row>
    <row r="215" spans="1:16" x14ac:dyDescent="0.2">
      <c r="A215" s="17" t="s">
        <v>55</v>
      </c>
      <c r="B215" s="21" t="s">
        <v>306</v>
      </c>
      <c r="C215" s="21" t="s">
        <v>886</v>
      </c>
      <c r="D215" s="17" t="s">
        <v>57</v>
      </c>
      <c r="E215" s="22" t="s">
        <v>887</v>
      </c>
      <c r="F215" s="8" t="s">
        <v>59</v>
      </c>
      <c r="G215" s="23">
        <v>2</v>
      </c>
      <c r="H215" s="24">
        <v>0</v>
      </c>
      <c r="I215" s="24">
        <f>ROUND(ROUND(H215,2)*ROUND(G215,3),2)</f>
        <v>0</v>
      </c>
      <c r="J215" s="8" t="s">
        <v>89</v>
      </c>
      <c r="K215" s="17"/>
      <c r="L215" s="17"/>
      <c r="M215" s="17"/>
      <c r="O215">
        <f>(I215*21)/100</f>
        <v>0</v>
      </c>
      <c r="P215" t="s">
        <v>23</v>
      </c>
    </row>
    <row r="216" spans="1:16" x14ac:dyDescent="0.2">
      <c r="A216" s="25" t="s">
        <v>61</v>
      </c>
      <c r="E216" s="15" t="s">
        <v>887</v>
      </c>
    </row>
    <row r="217" spans="1:16" x14ac:dyDescent="0.2">
      <c r="A217" s="26" t="s">
        <v>62</v>
      </c>
      <c r="E217" s="27" t="s">
        <v>57</v>
      </c>
    </row>
    <row r="218" spans="1:16" x14ac:dyDescent="0.2">
      <c r="A218" t="s">
        <v>64</v>
      </c>
      <c r="E218" s="15" t="s">
        <v>57</v>
      </c>
    </row>
    <row r="219" spans="1:16" x14ac:dyDescent="0.2">
      <c r="A219" s="17" t="s">
        <v>55</v>
      </c>
      <c r="B219" s="21" t="s">
        <v>348</v>
      </c>
      <c r="C219" s="21" t="s">
        <v>888</v>
      </c>
      <c r="D219" s="17" t="s">
        <v>57</v>
      </c>
      <c r="E219" s="22" t="s">
        <v>889</v>
      </c>
      <c r="F219" s="8" t="s">
        <v>59</v>
      </c>
      <c r="G219" s="23">
        <v>3</v>
      </c>
      <c r="H219" s="24">
        <v>0</v>
      </c>
      <c r="I219" s="24">
        <f>ROUND(ROUND(H219,2)*ROUND(G219,3),2)</f>
        <v>0</v>
      </c>
      <c r="J219" s="8" t="s">
        <v>89</v>
      </c>
      <c r="K219" s="17"/>
      <c r="L219" s="17"/>
      <c r="M219" s="17"/>
      <c r="O219">
        <f>(I219*21)/100</f>
        <v>0</v>
      </c>
      <c r="P219" t="s">
        <v>23</v>
      </c>
    </row>
    <row r="220" spans="1:16" x14ac:dyDescent="0.2">
      <c r="A220" s="25" t="s">
        <v>61</v>
      </c>
      <c r="E220" s="15" t="s">
        <v>889</v>
      </c>
    </row>
    <row r="221" spans="1:16" x14ac:dyDescent="0.2">
      <c r="A221" s="26" t="s">
        <v>62</v>
      </c>
      <c r="E221" s="27" t="s">
        <v>57</v>
      </c>
    </row>
    <row r="222" spans="1:16" x14ac:dyDescent="0.2">
      <c r="A222" t="s">
        <v>64</v>
      </c>
      <c r="E222" s="15" t="s">
        <v>57</v>
      </c>
    </row>
    <row r="223" spans="1:16" x14ac:dyDescent="0.2">
      <c r="A223" s="17" t="s">
        <v>55</v>
      </c>
      <c r="B223" s="21" t="s">
        <v>444</v>
      </c>
      <c r="C223" s="21" t="s">
        <v>890</v>
      </c>
      <c r="D223" s="17" t="s">
        <v>57</v>
      </c>
      <c r="E223" s="22" t="s">
        <v>836</v>
      </c>
      <c r="F223" s="8" t="s">
        <v>474</v>
      </c>
      <c r="G223" s="23">
        <v>20</v>
      </c>
      <c r="H223" s="24">
        <v>0</v>
      </c>
      <c r="I223" s="24">
        <f>ROUND(ROUND(H223,2)*ROUND(G223,3),2)</f>
        <v>0</v>
      </c>
      <c r="J223" s="8" t="s">
        <v>89</v>
      </c>
      <c r="K223" s="17"/>
      <c r="L223" s="17"/>
      <c r="M223" s="17"/>
      <c r="O223">
        <f>(I223*21)/100</f>
        <v>0</v>
      </c>
      <c r="P223" t="s">
        <v>23</v>
      </c>
    </row>
    <row r="224" spans="1:16" x14ac:dyDescent="0.2">
      <c r="A224" s="25" t="s">
        <v>61</v>
      </c>
      <c r="E224" s="15" t="s">
        <v>836</v>
      </c>
    </row>
    <row r="225" spans="1:18" x14ac:dyDescent="0.2">
      <c r="A225" s="26" t="s">
        <v>62</v>
      </c>
      <c r="E225" s="27" t="s">
        <v>57</v>
      </c>
    </row>
    <row r="226" spans="1:18" x14ac:dyDescent="0.2">
      <c r="A226" t="s">
        <v>64</v>
      </c>
      <c r="E226" s="15" t="s">
        <v>57</v>
      </c>
    </row>
    <row r="227" spans="1:18" ht="12.75" customHeight="1" x14ac:dyDescent="0.2">
      <c r="A227" t="s">
        <v>53</v>
      </c>
      <c r="C227" s="28" t="s">
        <v>891</v>
      </c>
      <c r="E227" s="19" t="s">
        <v>892</v>
      </c>
      <c r="I227" s="29">
        <f>0+Q227</f>
        <v>0</v>
      </c>
      <c r="O227">
        <f>0+R227</f>
        <v>0</v>
      </c>
      <c r="Q227">
        <f>0+I228+I232+I236+I240+I244+I248+I252+I256+I260+I264</f>
        <v>0</v>
      </c>
      <c r="R227">
        <f>0+O228+O232+O236+O240+O244+O248+O252+O256+O260+O264</f>
        <v>0</v>
      </c>
    </row>
    <row r="228" spans="1:18" x14ac:dyDescent="0.2">
      <c r="A228" s="17" t="s">
        <v>55</v>
      </c>
      <c r="B228" s="21" t="s">
        <v>450</v>
      </c>
      <c r="C228" s="21" t="s">
        <v>893</v>
      </c>
      <c r="D228" s="17" t="s">
        <v>57</v>
      </c>
      <c r="E228" s="22" t="s">
        <v>894</v>
      </c>
      <c r="F228" s="8" t="s">
        <v>59</v>
      </c>
      <c r="G228" s="23">
        <v>2</v>
      </c>
      <c r="H228" s="24">
        <v>0</v>
      </c>
      <c r="I228" s="24">
        <f>ROUND(ROUND(H228,2)*ROUND(G228,3),2)</f>
        <v>0</v>
      </c>
      <c r="J228" s="8" t="s">
        <v>89</v>
      </c>
      <c r="K228" s="17"/>
      <c r="L228" s="17"/>
      <c r="M228" s="17"/>
      <c r="O228">
        <f>(I228*21)/100</f>
        <v>0</v>
      </c>
      <c r="P228" t="s">
        <v>23</v>
      </c>
    </row>
    <row r="229" spans="1:18" x14ac:dyDescent="0.2">
      <c r="A229" s="25" t="s">
        <v>61</v>
      </c>
      <c r="E229" s="15" t="s">
        <v>894</v>
      </c>
    </row>
    <row r="230" spans="1:18" x14ac:dyDescent="0.2">
      <c r="A230" s="26" t="s">
        <v>62</v>
      </c>
      <c r="E230" s="27" t="s">
        <v>57</v>
      </c>
    </row>
    <row r="231" spans="1:18" x14ac:dyDescent="0.2">
      <c r="A231" t="s">
        <v>64</v>
      </c>
      <c r="E231" s="15" t="s">
        <v>57</v>
      </c>
    </row>
    <row r="232" spans="1:18" ht="25.5" x14ac:dyDescent="0.2">
      <c r="A232" s="17" t="s">
        <v>55</v>
      </c>
      <c r="B232" s="21" t="s">
        <v>311</v>
      </c>
      <c r="C232" s="21" t="s">
        <v>895</v>
      </c>
      <c r="D232" s="17" t="s">
        <v>57</v>
      </c>
      <c r="E232" s="22" t="s">
        <v>896</v>
      </c>
      <c r="F232" s="8" t="s">
        <v>59</v>
      </c>
      <c r="G232" s="23">
        <v>1</v>
      </c>
      <c r="H232" s="24">
        <v>0</v>
      </c>
      <c r="I232" s="24">
        <f>ROUND(ROUND(H232,2)*ROUND(G232,3),2)</f>
        <v>0</v>
      </c>
      <c r="J232" s="8" t="s">
        <v>89</v>
      </c>
      <c r="K232" s="17"/>
      <c r="L232" s="17"/>
      <c r="M232" s="17"/>
      <c r="O232">
        <f>(I232*21)/100</f>
        <v>0</v>
      </c>
      <c r="P232" t="s">
        <v>23</v>
      </c>
    </row>
    <row r="233" spans="1:18" ht="25.5" x14ac:dyDescent="0.2">
      <c r="A233" s="25" t="s">
        <v>61</v>
      </c>
      <c r="E233" s="15" t="s">
        <v>896</v>
      </c>
    </row>
    <row r="234" spans="1:18" x14ac:dyDescent="0.2">
      <c r="A234" s="26" t="s">
        <v>62</v>
      </c>
      <c r="E234" s="27" t="s">
        <v>57</v>
      </c>
    </row>
    <row r="235" spans="1:18" x14ac:dyDescent="0.2">
      <c r="A235" t="s">
        <v>64</v>
      </c>
      <c r="E235" s="15" t="s">
        <v>57</v>
      </c>
    </row>
    <row r="236" spans="1:18" ht="25.5" x14ac:dyDescent="0.2">
      <c r="A236" s="17" t="s">
        <v>55</v>
      </c>
      <c r="B236" s="21" t="s">
        <v>316</v>
      </c>
      <c r="C236" s="21" t="s">
        <v>897</v>
      </c>
      <c r="D236" s="17" t="s">
        <v>57</v>
      </c>
      <c r="E236" s="22" t="s">
        <v>898</v>
      </c>
      <c r="F236" s="8" t="s">
        <v>59</v>
      </c>
      <c r="G236" s="23">
        <v>1</v>
      </c>
      <c r="H236" s="24">
        <v>0</v>
      </c>
      <c r="I236" s="24">
        <f>ROUND(ROUND(H236,2)*ROUND(G236,3),2)</f>
        <v>0</v>
      </c>
      <c r="J236" s="8" t="s">
        <v>89</v>
      </c>
      <c r="K236" s="17"/>
      <c r="L236" s="17"/>
      <c r="M236" s="17"/>
      <c r="O236">
        <f>(I236*21)/100</f>
        <v>0</v>
      </c>
      <c r="P236" t="s">
        <v>23</v>
      </c>
    </row>
    <row r="237" spans="1:18" ht="25.5" x14ac:dyDescent="0.2">
      <c r="A237" s="25" t="s">
        <v>61</v>
      </c>
      <c r="E237" s="15" t="s">
        <v>898</v>
      </c>
    </row>
    <row r="238" spans="1:18" x14ac:dyDescent="0.2">
      <c r="A238" s="26" t="s">
        <v>62</v>
      </c>
      <c r="E238" s="27" t="s">
        <v>57</v>
      </c>
    </row>
    <row r="239" spans="1:18" x14ac:dyDescent="0.2">
      <c r="A239" t="s">
        <v>64</v>
      </c>
      <c r="E239" s="15" t="s">
        <v>57</v>
      </c>
    </row>
    <row r="240" spans="1:18" x14ac:dyDescent="0.2">
      <c r="A240" s="17" t="s">
        <v>55</v>
      </c>
      <c r="B240" s="21" t="s">
        <v>250</v>
      </c>
      <c r="C240" s="21" t="s">
        <v>899</v>
      </c>
      <c r="D240" s="17" t="s">
        <v>57</v>
      </c>
      <c r="E240" s="22" t="s">
        <v>900</v>
      </c>
      <c r="F240" s="8" t="s">
        <v>59</v>
      </c>
      <c r="G240" s="23">
        <v>7</v>
      </c>
      <c r="H240" s="24">
        <v>0</v>
      </c>
      <c r="I240" s="24">
        <f>ROUND(ROUND(H240,2)*ROUND(G240,3),2)</f>
        <v>0</v>
      </c>
      <c r="J240" s="8" t="s">
        <v>89</v>
      </c>
      <c r="K240" s="17"/>
      <c r="L240" s="17"/>
      <c r="M240" s="17"/>
      <c r="O240">
        <f>(I240*21)/100</f>
        <v>0</v>
      </c>
      <c r="P240" t="s">
        <v>23</v>
      </c>
    </row>
    <row r="241" spans="1:16" x14ac:dyDescent="0.2">
      <c r="A241" s="25" t="s">
        <v>61</v>
      </c>
      <c r="E241" s="15" t="s">
        <v>900</v>
      </c>
    </row>
    <row r="242" spans="1:16" x14ac:dyDescent="0.2">
      <c r="A242" s="26" t="s">
        <v>62</v>
      </c>
      <c r="E242" s="27" t="s">
        <v>57</v>
      </c>
    </row>
    <row r="243" spans="1:16" x14ac:dyDescent="0.2">
      <c r="A243" t="s">
        <v>64</v>
      </c>
      <c r="E243" s="15" t="s">
        <v>57</v>
      </c>
    </row>
    <row r="244" spans="1:16" ht="25.5" x14ac:dyDescent="0.2">
      <c r="A244" s="17" t="s">
        <v>55</v>
      </c>
      <c r="B244" s="21" t="s">
        <v>255</v>
      </c>
      <c r="C244" s="21" t="s">
        <v>901</v>
      </c>
      <c r="D244" s="17" t="s">
        <v>57</v>
      </c>
      <c r="E244" s="22" t="s">
        <v>902</v>
      </c>
      <c r="F244" s="8" t="s">
        <v>59</v>
      </c>
      <c r="G244" s="23">
        <v>1</v>
      </c>
      <c r="H244" s="24">
        <v>0</v>
      </c>
      <c r="I244" s="24">
        <f>ROUND(ROUND(H244,2)*ROUND(G244,3),2)</f>
        <v>0</v>
      </c>
      <c r="J244" s="8" t="s">
        <v>89</v>
      </c>
      <c r="K244" s="17"/>
      <c r="L244" s="17"/>
      <c r="M244" s="17"/>
      <c r="O244">
        <f>(I244*21)/100</f>
        <v>0</v>
      </c>
      <c r="P244" t="s">
        <v>23</v>
      </c>
    </row>
    <row r="245" spans="1:16" ht="25.5" x14ac:dyDescent="0.2">
      <c r="A245" s="25" t="s">
        <v>61</v>
      </c>
      <c r="E245" s="15" t="s">
        <v>902</v>
      </c>
    </row>
    <row r="246" spans="1:16" x14ac:dyDescent="0.2">
      <c r="A246" s="26" t="s">
        <v>62</v>
      </c>
      <c r="E246" s="27" t="s">
        <v>57</v>
      </c>
    </row>
    <row r="247" spans="1:16" x14ac:dyDescent="0.2">
      <c r="A247" t="s">
        <v>64</v>
      </c>
      <c r="E247" s="15" t="s">
        <v>57</v>
      </c>
    </row>
    <row r="248" spans="1:16" x14ac:dyDescent="0.2">
      <c r="A248" s="17" t="s">
        <v>55</v>
      </c>
      <c r="B248" s="21" t="s">
        <v>259</v>
      </c>
      <c r="C248" s="21" t="s">
        <v>903</v>
      </c>
      <c r="D248" s="17" t="s">
        <v>57</v>
      </c>
      <c r="E248" s="22" t="s">
        <v>904</v>
      </c>
      <c r="F248" s="8" t="s">
        <v>95</v>
      </c>
      <c r="G248" s="23">
        <v>48</v>
      </c>
      <c r="H248" s="24">
        <v>0</v>
      </c>
      <c r="I248" s="24">
        <f>ROUND(ROUND(H248,2)*ROUND(G248,3),2)</f>
        <v>0</v>
      </c>
      <c r="J248" s="8" t="s">
        <v>89</v>
      </c>
      <c r="K248" s="17"/>
      <c r="L248" s="17"/>
      <c r="M248" s="17"/>
      <c r="O248">
        <f>(I248*21)/100</f>
        <v>0</v>
      </c>
      <c r="P248" t="s">
        <v>23</v>
      </c>
    </row>
    <row r="249" spans="1:16" x14ac:dyDescent="0.2">
      <c r="A249" s="25" t="s">
        <v>61</v>
      </c>
      <c r="E249" s="15" t="s">
        <v>904</v>
      </c>
    </row>
    <row r="250" spans="1:16" x14ac:dyDescent="0.2">
      <c r="A250" s="26" t="s">
        <v>62</v>
      </c>
      <c r="E250" s="27" t="s">
        <v>57</v>
      </c>
    </row>
    <row r="251" spans="1:16" x14ac:dyDescent="0.2">
      <c r="A251" t="s">
        <v>64</v>
      </c>
      <c r="E251" s="15" t="s">
        <v>57</v>
      </c>
    </row>
    <row r="252" spans="1:16" x14ac:dyDescent="0.2">
      <c r="A252" s="17" t="s">
        <v>55</v>
      </c>
      <c r="B252" s="21" t="s">
        <v>320</v>
      </c>
      <c r="C252" s="21" t="s">
        <v>905</v>
      </c>
      <c r="D252" s="17" t="s">
        <v>57</v>
      </c>
      <c r="E252" s="22" t="s">
        <v>906</v>
      </c>
      <c r="F252" s="8" t="s">
        <v>95</v>
      </c>
      <c r="G252" s="23">
        <v>12</v>
      </c>
      <c r="H252" s="24">
        <v>0</v>
      </c>
      <c r="I252" s="24">
        <f>ROUND(ROUND(H252,2)*ROUND(G252,3),2)</f>
        <v>0</v>
      </c>
      <c r="J252" s="8" t="s">
        <v>89</v>
      </c>
      <c r="K252" s="17"/>
      <c r="L252" s="17"/>
      <c r="M252" s="17"/>
      <c r="O252">
        <f>(I252*21)/100</f>
        <v>0</v>
      </c>
      <c r="P252" t="s">
        <v>23</v>
      </c>
    </row>
    <row r="253" spans="1:16" x14ac:dyDescent="0.2">
      <c r="A253" s="25" t="s">
        <v>61</v>
      </c>
      <c r="E253" s="15" t="s">
        <v>906</v>
      </c>
    </row>
    <row r="254" spans="1:16" x14ac:dyDescent="0.2">
      <c r="A254" s="26" t="s">
        <v>62</v>
      </c>
      <c r="E254" s="27" t="s">
        <v>57</v>
      </c>
    </row>
    <row r="255" spans="1:16" x14ac:dyDescent="0.2">
      <c r="A255" t="s">
        <v>64</v>
      </c>
      <c r="E255" s="15" t="s">
        <v>57</v>
      </c>
    </row>
    <row r="256" spans="1:16" x14ac:dyDescent="0.2">
      <c r="A256" s="17" t="s">
        <v>55</v>
      </c>
      <c r="B256" s="21" t="s">
        <v>263</v>
      </c>
      <c r="C256" s="21" t="s">
        <v>907</v>
      </c>
      <c r="D256" s="17" t="s">
        <v>57</v>
      </c>
      <c r="E256" s="22" t="s">
        <v>908</v>
      </c>
      <c r="F256" s="8" t="s">
        <v>95</v>
      </c>
      <c r="G256" s="23">
        <v>12</v>
      </c>
      <c r="H256" s="24">
        <v>0</v>
      </c>
      <c r="I256" s="24">
        <f>ROUND(ROUND(H256,2)*ROUND(G256,3),2)</f>
        <v>0</v>
      </c>
      <c r="J256" s="8" t="s">
        <v>89</v>
      </c>
      <c r="K256" s="17"/>
      <c r="L256" s="17"/>
      <c r="M256" s="17"/>
      <c r="O256">
        <f>(I256*21)/100</f>
        <v>0</v>
      </c>
      <c r="P256" t="s">
        <v>23</v>
      </c>
    </row>
    <row r="257" spans="1:18" x14ac:dyDescent="0.2">
      <c r="A257" s="25" t="s">
        <v>61</v>
      </c>
      <c r="E257" s="15" t="s">
        <v>908</v>
      </c>
    </row>
    <row r="258" spans="1:18" x14ac:dyDescent="0.2">
      <c r="A258" s="26" t="s">
        <v>62</v>
      </c>
      <c r="E258" s="27" t="s">
        <v>57</v>
      </c>
    </row>
    <row r="259" spans="1:18" x14ac:dyDescent="0.2">
      <c r="A259" t="s">
        <v>64</v>
      </c>
      <c r="E259" s="15" t="s">
        <v>57</v>
      </c>
    </row>
    <row r="260" spans="1:18" x14ac:dyDescent="0.2">
      <c r="A260" s="17" t="s">
        <v>55</v>
      </c>
      <c r="B260" s="21" t="s">
        <v>267</v>
      </c>
      <c r="C260" s="21" t="s">
        <v>909</v>
      </c>
      <c r="D260" s="17" t="s">
        <v>57</v>
      </c>
      <c r="E260" s="22" t="s">
        <v>910</v>
      </c>
      <c r="F260" s="8" t="s">
        <v>95</v>
      </c>
      <c r="G260" s="23">
        <v>12</v>
      </c>
      <c r="H260" s="24">
        <v>0</v>
      </c>
      <c r="I260" s="24">
        <f>ROUND(ROUND(H260,2)*ROUND(G260,3),2)</f>
        <v>0</v>
      </c>
      <c r="J260" s="8" t="s">
        <v>89</v>
      </c>
      <c r="K260" s="17"/>
      <c r="L260" s="17"/>
      <c r="M260" s="17"/>
      <c r="O260">
        <f>(I260*21)/100</f>
        <v>0</v>
      </c>
      <c r="P260" t="s">
        <v>23</v>
      </c>
    </row>
    <row r="261" spans="1:18" x14ac:dyDescent="0.2">
      <c r="A261" s="25" t="s">
        <v>61</v>
      </c>
      <c r="E261" s="15" t="s">
        <v>910</v>
      </c>
    </row>
    <row r="262" spans="1:18" x14ac:dyDescent="0.2">
      <c r="A262" s="26" t="s">
        <v>62</v>
      </c>
      <c r="E262" s="27" t="s">
        <v>57</v>
      </c>
    </row>
    <row r="263" spans="1:18" x14ac:dyDescent="0.2">
      <c r="A263" t="s">
        <v>64</v>
      </c>
      <c r="E263" s="15" t="s">
        <v>57</v>
      </c>
    </row>
    <row r="264" spans="1:18" x14ac:dyDescent="0.2">
      <c r="A264" s="17" t="s">
        <v>55</v>
      </c>
      <c r="B264" s="21" t="s">
        <v>911</v>
      </c>
      <c r="C264" s="21" t="s">
        <v>912</v>
      </c>
      <c r="D264" s="17" t="s">
        <v>57</v>
      </c>
      <c r="E264" s="22" t="s">
        <v>913</v>
      </c>
      <c r="F264" s="8" t="s">
        <v>95</v>
      </c>
      <c r="G264" s="23">
        <v>8</v>
      </c>
      <c r="H264" s="24">
        <v>0</v>
      </c>
      <c r="I264" s="24">
        <f>ROUND(ROUND(H264,2)*ROUND(G264,3),2)</f>
        <v>0</v>
      </c>
      <c r="J264" s="8" t="s">
        <v>89</v>
      </c>
      <c r="K264" s="17"/>
      <c r="L264" s="17"/>
      <c r="M264" s="17"/>
      <c r="O264">
        <f>(I264*21)/100</f>
        <v>0</v>
      </c>
      <c r="P264" t="s">
        <v>23</v>
      </c>
    </row>
    <row r="265" spans="1:18" x14ac:dyDescent="0.2">
      <c r="A265" s="25" t="s">
        <v>61</v>
      </c>
      <c r="E265" s="15" t="s">
        <v>913</v>
      </c>
    </row>
    <row r="266" spans="1:18" x14ac:dyDescent="0.2">
      <c r="A266" s="26" t="s">
        <v>62</v>
      </c>
      <c r="E266" s="27" t="s">
        <v>57</v>
      </c>
    </row>
    <row r="267" spans="1:18" x14ac:dyDescent="0.2">
      <c r="A267" t="s">
        <v>64</v>
      </c>
      <c r="E267" s="15" t="s">
        <v>57</v>
      </c>
    </row>
    <row r="268" spans="1:18" ht="12.75" customHeight="1" x14ac:dyDescent="0.2">
      <c r="A268" t="s">
        <v>53</v>
      </c>
      <c r="C268" s="28" t="s">
        <v>914</v>
      </c>
      <c r="E268" s="19" t="s">
        <v>915</v>
      </c>
      <c r="I268" s="29">
        <f>0+Q268</f>
        <v>0</v>
      </c>
      <c r="O268">
        <f>0+R268</f>
        <v>0</v>
      </c>
      <c r="Q268">
        <f>0+I269+I273</f>
        <v>0</v>
      </c>
      <c r="R268">
        <f>0+O269+O273</f>
        <v>0</v>
      </c>
    </row>
    <row r="269" spans="1:18" x14ac:dyDescent="0.2">
      <c r="A269" s="17" t="s">
        <v>55</v>
      </c>
      <c r="B269" s="21" t="s">
        <v>916</v>
      </c>
      <c r="C269" s="21" t="s">
        <v>917</v>
      </c>
      <c r="D269" s="17" t="s">
        <v>57</v>
      </c>
      <c r="E269" s="22" t="s">
        <v>918</v>
      </c>
      <c r="F269" s="8" t="s">
        <v>68</v>
      </c>
      <c r="G269" s="23">
        <v>2</v>
      </c>
      <c r="H269" s="24">
        <v>0</v>
      </c>
      <c r="I269" s="24">
        <f>ROUND(ROUND(H269,2)*ROUND(G269,3),2)</f>
        <v>0</v>
      </c>
      <c r="J269" s="8" t="s">
        <v>89</v>
      </c>
      <c r="K269" s="17"/>
      <c r="L269" s="17"/>
      <c r="M269" s="17"/>
      <c r="O269">
        <f>(I269*21)/100</f>
        <v>0</v>
      </c>
      <c r="P269" t="s">
        <v>23</v>
      </c>
    </row>
    <row r="270" spans="1:18" x14ac:dyDescent="0.2">
      <c r="A270" s="25" t="s">
        <v>61</v>
      </c>
      <c r="E270" s="15" t="s">
        <v>918</v>
      </c>
    </row>
    <row r="271" spans="1:18" x14ac:dyDescent="0.2">
      <c r="A271" s="26" t="s">
        <v>62</v>
      </c>
      <c r="E271" s="27" t="s">
        <v>57</v>
      </c>
    </row>
    <row r="272" spans="1:18" x14ac:dyDescent="0.2">
      <c r="A272" t="s">
        <v>64</v>
      </c>
      <c r="E272" s="15" t="s">
        <v>57</v>
      </c>
    </row>
    <row r="273" spans="1:18" x14ac:dyDescent="0.2">
      <c r="A273" s="17" t="s">
        <v>55</v>
      </c>
      <c r="B273" s="21" t="s">
        <v>919</v>
      </c>
      <c r="C273" s="21" t="s">
        <v>920</v>
      </c>
      <c r="D273" s="17" t="s">
        <v>57</v>
      </c>
      <c r="E273" s="22" t="s">
        <v>921</v>
      </c>
      <c r="F273" s="8" t="s">
        <v>59</v>
      </c>
      <c r="G273" s="23">
        <v>11</v>
      </c>
      <c r="H273" s="24">
        <v>0</v>
      </c>
      <c r="I273" s="24">
        <f>ROUND(ROUND(H273,2)*ROUND(G273,3),2)</f>
        <v>0</v>
      </c>
      <c r="J273" s="8" t="s">
        <v>89</v>
      </c>
      <c r="K273" s="17"/>
      <c r="L273" s="17"/>
      <c r="M273" s="17"/>
      <c r="O273">
        <f>(I273*21)/100</f>
        <v>0</v>
      </c>
      <c r="P273" t="s">
        <v>23</v>
      </c>
    </row>
    <row r="274" spans="1:18" x14ac:dyDescent="0.2">
      <c r="A274" s="25" t="s">
        <v>61</v>
      </c>
      <c r="E274" s="15" t="s">
        <v>921</v>
      </c>
    </row>
    <row r="275" spans="1:18" x14ac:dyDescent="0.2">
      <c r="A275" s="26" t="s">
        <v>62</v>
      </c>
      <c r="E275" s="27" t="s">
        <v>57</v>
      </c>
    </row>
    <row r="276" spans="1:18" x14ac:dyDescent="0.2">
      <c r="A276" t="s">
        <v>64</v>
      </c>
      <c r="E276" s="15" t="s">
        <v>57</v>
      </c>
    </row>
    <row r="277" spans="1:18" ht="12.75" customHeight="1" x14ac:dyDescent="0.2">
      <c r="A277" t="s">
        <v>53</v>
      </c>
      <c r="C277" s="28" t="s">
        <v>40</v>
      </c>
      <c r="E277" s="19" t="s">
        <v>922</v>
      </c>
      <c r="I277" s="29">
        <f>0+Q277</f>
        <v>0</v>
      </c>
      <c r="O277">
        <f>0+R277</f>
        <v>0</v>
      </c>
      <c r="Q277">
        <f>0+I278</f>
        <v>0</v>
      </c>
      <c r="R277">
        <f>0+O278</f>
        <v>0</v>
      </c>
    </row>
    <row r="278" spans="1:18" x14ac:dyDescent="0.2">
      <c r="A278" s="17" t="s">
        <v>55</v>
      </c>
      <c r="B278" s="21" t="s">
        <v>135</v>
      </c>
      <c r="C278" s="21" t="s">
        <v>923</v>
      </c>
      <c r="D278" s="17" t="s">
        <v>57</v>
      </c>
      <c r="E278" s="22" t="s">
        <v>924</v>
      </c>
      <c r="F278" s="8" t="s">
        <v>115</v>
      </c>
      <c r="G278" s="23">
        <v>2</v>
      </c>
      <c r="H278" s="24">
        <v>0</v>
      </c>
      <c r="I278" s="24">
        <f>ROUND(ROUND(H278,2)*ROUND(G278,3),2)</f>
        <v>0</v>
      </c>
      <c r="J278" s="8" t="s">
        <v>89</v>
      </c>
      <c r="K278" s="17"/>
      <c r="L278" s="17"/>
      <c r="M278" s="17"/>
      <c r="O278">
        <f>(I278*21)/100</f>
        <v>0</v>
      </c>
      <c r="P278" t="s">
        <v>23</v>
      </c>
    </row>
    <row r="279" spans="1:18" x14ac:dyDescent="0.2">
      <c r="A279" s="25" t="s">
        <v>61</v>
      </c>
      <c r="E279" s="15" t="s">
        <v>924</v>
      </c>
    </row>
    <row r="280" spans="1:18" x14ac:dyDescent="0.2">
      <c r="A280" s="26" t="s">
        <v>62</v>
      </c>
      <c r="E280" s="27" t="s">
        <v>57</v>
      </c>
    </row>
    <row r="281" spans="1:18" x14ac:dyDescent="0.2">
      <c r="A281" t="s">
        <v>64</v>
      </c>
      <c r="E281" s="15" t="s">
        <v>57</v>
      </c>
    </row>
    <row r="282" spans="1:18" ht="12.75" customHeight="1" x14ac:dyDescent="0.2">
      <c r="A282" t="s">
        <v>53</v>
      </c>
      <c r="C282" s="28" t="s">
        <v>925</v>
      </c>
      <c r="E282" s="19" t="s">
        <v>926</v>
      </c>
      <c r="I282" s="29">
        <f>0+Q282</f>
        <v>0</v>
      </c>
      <c r="O282">
        <f>0+R282</f>
        <v>0</v>
      </c>
      <c r="Q282">
        <f>0+I283+I287+I291+I295</f>
        <v>0</v>
      </c>
      <c r="R282">
        <f>0+O283+O287+O291+O295</f>
        <v>0</v>
      </c>
    </row>
    <row r="283" spans="1:18" ht="25.5" x14ac:dyDescent="0.2">
      <c r="A283" s="17" t="s">
        <v>55</v>
      </c>
      <c r="B283" s="21" t="s">
        <v>927</v>
      </c>
      <c r="C283" s="21" t="s">
        <v>256</v>
      </c>
      <c r="D283" s="17" t="s">
        <v>57</v>
      </c>
      <c r="E283" s="22" t="s">
        <v>928</v>
      </c>
      <c r="F283" s="8" t="s">
        <v>103</v>
      </c>
      <c r="G283" s="23">
        <v>10</v>
      </c>
      <c r="H283" s="24">
        <v>0</v>
      </c>
      <c r="I283" s="24">
        <f>ROUND(ROUND(H283,2)*ROUND(G283,3),2)</f>
        <v>0</v>
      </c>
      <c r="J283" s="8" t="s">
        <v>60</v>
      </c>
      <c r="K283" s="17"/>
      <c r="L283" s="17"/>
      <c r="M283" s="17"/>
      <c r="O283">
        <f>(I283*21)/100</f>
        <v>0</v>
      </c>
      <c r="P283" t="s">
        <v>23</v>
      </c>
    </row>
    <row r="284" spans="1:18" ht="25.5" x14ac:dyDescent="0.2">
      <c r="A284" s="25" t="s">
        <v>61</v>
      </c>
      <c r="E284" s="15" t="s">
        <v>928</v>
      </c>
    </row>
    <row r="285" spans="1:18" x14ac:dyDescent="0.2">
      <c r="A285" s="26" t="s">
        <v>62</v>
      </c>
      <c r="E285" s="27" t="s">
        <v>57</v>
      </c>
    </row>
    <row r="286" spans="1:18" x14ac:dyDescent="0.2">
      <c r="A286" t="s">
        <v>64</v>
      </c>
      <c r="E286" s="15" t="s">
        <v>57</v>
      </c>
    </row>
    <row r="287" spans="1:18" ht="38.25" x14ac:dyDescent="0.2">
      <c r="A287" s="17" t="s">
        <v>55</v>
      </c>
      <c r="B287" s="21" t="s">
        <v>929</v>
      </c>
      <c r="C287" s="21" t="s">
        <v>260</v>
      </c>
      <c r="D287" s="17" t="s">
        <v>57</v>
      </c>
      <c r="E287" s="22" t="s">
        <v>930</v>
      </c>
      <c r="F287" s="8" t="s">
        <v>103</v>
      </c>
      <c r="G287" s="23">
        <v>4</v>
      </c>
      <c r="H287" s="24">
        <v>0</v>
      </c>
      <c r="I287" s="24">
        <f>ROUND(ROUND(H287,2)*ROUND(G287,3),2)</f>
        <v>0</v>
      </c>
      <c r="J287" s="8" t="s">
        <v>89</v>
      </c>
      <c r="K287" s="17"/>
      <c r="L287" s="17"/>
      <c r="M287" s="17"/>
      <c r="O287">
        <f>(I287*21)/100</f>
        <v>0</v>
      </c>
      <c r="P287" t="s">
        <v>23</v>
      </c>
    </row>
    <row r="288" spans="1:18" ht="38.25" x14ac:dyDescent="0.2">
      <c r="A288" s="25" t="s">
        <v>61</v>
      </c>
      <c r="E288" s="15" t="s">
        <v>930</v>
      </c>
    </row>
    <row r="289" spans="1:16" x14ac:dyDescent="0.2">
      <c r="A289" s="26" t="s">
        <v>62</v>
      </c>
      <c r="E289" s="27" t="s">
        <v>57</v>
      </c>
    </row>
    <row r="290" spans="1:16" x14ac:dyDescent="0.2">
      <c r="A290" t="s">
        <v>64</v>
      </c>
      <c r="E290" s="15" t="s">
        <v>57</v>
      </c>
    </row>
    <row r="291" spans="1:16" ht="25.5" x14ac:dyDescent="0.2">
      <c r="A291" s="17" t="s">
        <v>55</v>
      </c>
      <c r="B291" s="21" t="s">
        <v>819</v>
      </c>
      <c r="C291" s="21" t="s">
        <v>931</v>
      </c>
      <c r="D291" s="17" t="s">
        <v>57</v>
      </c>
      <c r="E291" s="22" t="s">
        <v>932</v>
      </c>
      <c r="F291" s="8" t="s">
        <v>103</v>
      </c>
      <c r="G291" s="23">
        <v>1</v>
      </c>
      <c r="H291" s="24">
        <v>0</v>
      </c>
      <c r="I291" s="24">
        <f>ROUND(ROUND(H291,2)*ROUND(G291,3),2)</f>
        <v>0</v>
      </c>
      <c r="J291" s="8" t="s">
        <v>89</v>
      </c>
      <c r="K291" s="17"/>
      <c r="L291" s="17"/>
      <c r="M291" s="17"/>
      <c r="O291">
        <f>(I291*21)/100</f>
        <v>0</v>
      </c>
      <c r="P291" t="s">
        <v>23</v>
      </c>
    </row>
    <row r="292" spans="1:16" ht="25.5" x14ac:dyDescent="0.2">
      <c r="A292" s="25" t="s">
        <v>61</v>
      </c>
      <c r="E292" s="15" t="s">
        <v>932</v>
      </c>
    </row>
    <row r="293" spans="1:16" x14ac:dyDescent="0.2">
      <c r="A293" s="26" t="s">
        <v>62</v>
      </c>
      <c r="E293" s="27" t="s">
        <v>57</v>
      </c>
    </row>
    <row r="294" spans="1:16" x14ac:dyDescent="0.2">
      <c r="A294" t="s">
        <v>64</v>
      </c>
      <c r="E294" s="15" t="s">
        <v>57</v>
      </c>
    </row>
    <row r="295" spans="1:16" ht="25.5" x14ac:dyDescent="0.2">
      <c r="A295" s="17" t="s">
        <v>55</v>
      </c>
      <c r="B295" s="21" t="s">
        <v>933</v>
      </c>
      <c r="C295" s="21" t="s">
        <v>934</v>
      </c>
      <c r="D295" s="17" t="s">
        <v>57</v>
      </c>
      <c r="E295" s="22" t="s">
        <v>935</v>
      </c>
      <c r="F295" s="8" t="s">
        <v>103</v>
      </c>
      <c r="G295" s="23">
        <v>0.5</v>
      </c>
      <c r="H295" s="24">
        <v>0</v>
      </c>
      <c r="I295" s="24">
        <f>ROUND(ROUND(H295,2)*ROUND(G295,3),2)</f>
        <v>0</v>
      </c>
      <c r="J295" s="8" t="s">
        <v>89</v>
      </c>
      <c r="K295" s="17"/>
      <c r="L295" s="17"/>
      <c r="M295" s="17"/>
      <c r="O295">
        <f>(I295*21)/100</f>
        <v>0</v>
      </c>
      <c r="P295" t="s">
        <v>23</v>
      </c>
    </row>
    <row r="296" spans="1:16" ht="25.5" x14ac:dyDescent="0.2">
      <c r="A296" s="25" t="s">
        <v>61</v>
      </c>
      <c r="E296" s="15" t="s">
        <v>935</v>
      </c>
    </row>
    <row r="297" spans="1:16" x14ac:dyDescent="0.2">
      <c r="A297" s="26" t="s">
        <v>62</v>
      </c>
      <c r="E297" s="27" t="s">
        <v>57</v>
      </c>
    </row>
    <row r="298" spans="1:16" x14ac:dyDescent="0.2">
      <c r="A298" t="s">
        <v>64</v>
      </c>
      <c r="E298" s="15" t="s">
        <v>57</v>
      </c>
    </row>
  </sheetData>
  <mergeCells count="14">
    <mergeCell ref="G5:G6"/>
    <mergeCell ref="H5:I5"/>
    <mergeCell ref="J5:J6"/>
    <mergeCell ref="K5:M5"/>
    <mergeCell ref="C3:D3"/>
    <mergeCell ref="E3:F3"/>
    <mergeCell ref="C4:D4"/>
    <mergeCell ref="E4:F4"/>
    <mergeCell ref="F5:F6"/>
    <mergeCell ref="A5:A6"/>
    <mergeCell ref="B5:B6"/>
    <mergeCell ref="C5:C6"/>
    <mergeCell ref="D5:D6"/>
    <mergeCell ref="E5:E6"/>
  </mergeCells>
  <pageMargins left="0.75" right="0.75" top="1" bottom="1" header="0.5" footer="0.5"/>
  <pageSetup paperSize="9" scale="46" fitToHeight="0" orientation="portrait" horizontalDpi="300" verticalDpi="30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R166"/>
  <sheetViews>
    <sheetView topLeftCell="B1" workbookViewId="0">
      <pane ySplit="7" topLeftCell="A150" activePane="bottomLeft" state="frozen"/>
      <selection pane="bottomLeft" activeCell="H163" sqref="H163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1" max="13" width="9.140625" hidden="1" customWidth="1"/>
    <col min="15" max="18" width="9.140625" hidden="1" customWidth="1"/>
  </cols>
  <sheetData>
    <row r="1" spans="1:18" ht="12.75" customHeight="1" x14ac:dyDescent="0.2">
      <c r="A1" t="s">
        <v>11</v>
      </c>
      <c r="B1" s="2"/>
      <c r="D1" s="2"/>
      <c r="E1" s="3"/>
      <c r="F1" s="2"/>
      <c r="G1" s="2"/>
      <c r="H1" s="2"/>
      <c r="I1" s="2"/>
      <c r="J1" s="2"/>
      <c r="K1" s="2"/>
      <c r="L1" s="2"/>
      <c r="M1" s="2"/>
      <c r="P1" t="s">
        <v>22</v>
      </c>
    </row>
    <row r="2" spans="1:18" ht="39.950000000000003" customHeight="1" x14ac:dyDescent="0.2">
      <c r="B2" s="2"/>
      <c r="D2" s="2"/>
      <c r="E2" s="4" t="s">
        <v>13</v>
      </c>
      <c r="F2" s="2"/>
      <c r="G2" s="2"/>
      <c r="H2" s="9"/>
      <c r="I2" s="9"/>
      <c r="J2" s="2"/>
      <c r="K2" s="2"/>
      <c r="L2" s="2"/>
      <c r="M2" s="2"/>
      <c r="O2">
        <f>0+O8+O33+O46+O95+O100+O129+O158</f>
        <v>0</v>
      </c>
      <c r="P2" t="s">
        <v>22</v>
      </c>
    </row>
    <row r="3" spans="1:18" ht="39.950000000000003" customHeight="1" x14ac:dyDescent="0.2">
      <c r="A3" t="s">
        <v>12</v>
      </c>
      <c r="B3" s="11" t="s">
        <v>14</v>
      </c>
      <c r="C3" s="36" t="s">
        <v>15</v>
      </c>
      <c r="D3" s="30"/>
      <c r="E3" s="37" t="s">
        <v>16</v>
      </c>
      <c r="F3" s="30"/>
      <c r="H3" s="8" t="s">
        <v>936</v>
      </c>
      <c r="I3" s="24">
        <f>0+I8+I33+I46+I95+I100+I129+I158</f>
        <v>0</v>
      </c>
      <c r="J3" s="10" t="s">
        <v>0</v>
      </c>
      <c r="O3" t="s">
        <v>19</v>
      </c>
      <c r="P3" t="s">
        <v>23</v>
      </c>
    </row>
    <row r="4" spans="1:18" ht="39.950000000000003" customHeight="1" x14ac:dyDescent="0.2">
      <c r="A4" t="s">
        <v>17</v>
      </c>
      <c r="B4" s="13" t="s">
        <v>18</v>
      </c>
      <c r="C4" s="38" t="s">
        <v>936</v>
      </c>
      <c r="D4" s="30"/>
      <c r="E4" s="39" t="s">
        <v>937</v>
      </c>
      <c r="F4" s="30"/>
      <c r="O4" t="s">
        <v>20</v>
      </c>
      <c r="P4" t="s">
        <v>23</v>
      </c>
    </row>
    <row r="5" spans="1:18" ht="12.75" customHeight="1" x14ac:dyDescent="0.2">
      <c r="A5" s="35" t="s">
        <v>26</v>
      </c>
      <c r="B5" s="35" t="s">
        <v>28</v>
      </c>
      <c r="C5" s="35" t="s">
        <v>30</v>
      </c>
      <c r="D5" s="35" t="s">
        <v>31</v>
      </c>
      <c r="E5" s="35" t="s">
        <v>32</v>
      </c>
      <c r="F5" s="35" t="s">
        <v>34</v>
      </c>
      <c r="G5" s="35" t="s">
        <v>36</v>
      </c>
      <c r="H5" s="35" t="s">
        <v>38</v>
      </c>
      <c r="I5" s="35"/>
      <c r="J5" s="35" t="s">
        <v>43</v>
      </c>
      <c r="K5" s="35" t="s">
        <v>45</v>
      </c>
      <c r="L5" s="35"/>
      <c r="M5" s="35"/>
      <c r="O5" t="s">
        <v>21</v>
      </c>
      <c r="P5" t="s">
        <v>23</v>
      </c>
    </row>
    <row r="6" spans="1:18" ht="12.75" customHeight="1" x14ac:dyDescent="0.2">
      <c r="A6" s="35"/>
      <c r="B6" s="35"/>
      <c r="C6" s="35"/>
      <c r="D6" s="35"/>
      <c r="E6" s="35"/>
      <c r="F6" s="35"/>
      <c r="G6" s="35"/>
      <c r="H6" s="12" t="s">
        <v>39</v>
      </c>
      <c r="I6" s="12" t="s">
        <v>41</v>
      </c>
      <c r="J6" s="35"/>
      <c r="K6" s="12" t="s">
        <v>46</v>
      </c>
      <c r="L6" s="12" t="s">
        <v>47</v>
      </c>
      <c r="M6" s="12" t="s">
        <v>48</v>
      </c>
    </row>
    <row r="7" spans="1:18" ht="12.75" customHeight="1" x14ac:dyDescent="0.2">
      <c r="A7" s="12" t="s">
        <v>27</v>
      </c>
      <c r="B7" s="12" t="s">
        <v>29</v>
      </c>
      <c r="C7" s="12" t="s">
        <v>23</v>
      </c>
      <c r="D7" s="12" t="s">
        <v>22</v>
      </c>
      <c r="E7" s="12" t="s">
        <v>33</v>
      </c>
      <c r="F7" s="12" t="s">
        <v>35</v>
      </c>
      <c r="G7" s="12" t="s">
        <v>37</v>
      </c>
      <c r="H7" s="12" t="s">
        <v>40</v>
      </c>
      <c r="I7" s="12" t="s">
        <v>42</v>
      </c>
      <c r="J7" s="12" t="s">
        <v>44</v>
      </c>
      <c r="K7" s="12" t="s">
        <v>49</v>
      </c>
      <c r="L7" s="12" t="s">
        <v>50</v>
      </c>
      <c r="M7" s="12" t="s">
        <v>51</v>
      </c>
    </row>
    <row r="8" spans="1:18" ht="12.75" customHeight="1" x14ac:dyDescent="0.2">
      <c r="A8" t="s">
        <v>53</v>
      </c>
      <c r="C8" s="18" t="s">
        <v>29</v>
      </c>
      <c r="E8" s="19" t="s">
        <v>271</v>
      </c>
      <c r="I8" s="20">
        <f>0+Q8</f>
        <v>0</v>
      </c>
      <c r="O8">
        <f>0+R8</f>
        <v>0</v>
      </c>
      <c r="Q8">
        <f>0+I9+I13+I17+I21+I25+I29</f>
        <v>0</v>
      </c>
      <c r="R8">
        <f>0+O9+O13+O17+O21+O25+O29</f>
        <v>0</v>
      </c>
    </row>
    <row r="9" spans="1:18" x14ac:dyDescent="0.2">
      <c r="A9" s="17" t="s">
        <v>55</v>
      </c>
      <c r="B9" s="21" t="s">
        <v>29</v>
      </c>
      <c r="C9" s="21" t="s">
        <v>803</v>
      </c>
      <c r="D9" s="17" t="s">
        <v>57</v>
      </c>
      <c r="E9" s="22" t="s">
        <v>804</v>
      </c>
      <c r="F9" s="8" t="s">
        <v>68</v>
      </c>
      <c r="G9" s="23">
        <v>100</v>
      </c>
      <c r="H9" s="24">
        <v>0</v>
      </c>
      <c r="I9" s="24">
        <f>ROUND(ROUND(H9,2)*ROUND(G9,3),2)</f>
        <v>0</v>
      </c>
      <c r="J9" s="8" t="s">
        <v>89</v>
      </c>
      <c r="K9" s="17"/>
      <c r="L9" s="17"/>
      <c r="M9" s="17"/>
      <c r="O9">
        <f>(I9*21)/100</f>
        <v>0</v>
      </c>
      <c r="P9" t="s">
        <v>23</v>
      </c>
    </row>
    <row r="10" spans="1:18" x14ac:dyDescent="0.2">
      <c r="A10" s="25" t="s">
        <v>61</v>
      </c>
      <c r="E10" s="15" t="s">
        <v>804</v>
      </c>
    </row>
    <row r="11" spans="1:18" x14ac:dyDescent="0.2">
      <c r="A11" s="26" t="s">
        <v>62</v>
      </c>
      <c r="E11" s="27" t="s">
        <v>57</v>
      </c>
    </row>
    <row r="12" spans="1:18" x14ac:dyDescent="0.2">
      <c r="A12" t="s">
        <v>64</v>
      </c>
      <c r="E12" s="15" t="s">
        <v>57</v>
      </c>
    </row>
    <row r="13" spans="1:18" x14ac:dyDescent="0.2">
      <c r="A13" s="17" t="s">
        <v>55</v>
      </c>
      <c r="B13" s="21" t="s">
        <v>23</v>
      </c>
      <c r="C13" s="21" t="s">
        <v>805</v>
      </c>
      <c r="D13" s="17" t="s">
        <v>57</v>
      </c>
      <c r="E13" s="22" t="s">
        <v>806</v>
      </c>
      <c r="F13" s="8" t="s">
        <v>115</v>
      </c>
      <c r="G13" s="23">
        <v>0.5</v>
      </c>
      <c r="H13" s="24">
        <v>0</v>
      </c>
      <c r="I13" s="24">
        <f>ROUND(ROUND(H13,2)*ROUND(G13,3),2)</f>
        <v>0</v>
      </c>
      <c r="J13" s="8" t="s">
        <v>89</v>
      </c>
      <c r="K13" s="17"/>
      <c r="L13" s="17"/>
      <c r="M13" s="17"/>
      <c r="O13">
        <f>(I13*21)/100</f>
        <v>0</v>
      </c>
      <c r="P13" t="s">
        <v>23</v>
      </c>
    </row>
    <row r="14" spans="1:18" x14ac:dyDescent="0.2">
      <c r="A14" s="25" t="s">
        <v>61</v>
      </c>
      <c r="E14" s="15" t="s">
        <v>806</v>
      </c>
    </row>
    <row r="15" spans="1:18" x14ac:dyDescent="0.2">
      <c r="A15" s="26" t="s">
        <v>62</v>
      </c>
      <c r="E15" s="27" t="s">
        <v>57</v>
      </c>
    </row>
    <row r="16" spans="1:18" x14ac:dyDescent="0.2">
      <c r="A16" t="s">
        <v>64</v>
      </c>
      <c r="E16" s="15" t="s">
        <v>57</v>
      </c>
    </row>
    <row r="17" spans="1:16" x14ac:dyDescent="0.2">
      <c r="A17" s="17" t="s">
        <v>55</v>
      </c>
      <c r="B17" s="21" t="s">
        <v>22</v>
      </c>
      <c r="C17" s="21" t="s">
        <v>629</v>
      </c>
      <c r="D17" s="17" t="s">
        <v>57</v>
      </c>
      <c r="E17" s="22" t="s">
        <v>630</v>
      </c>
      <c r="F17" s="8" t="s">
        <v>115</v>
      </c>
      <c r="G17" s="23">
        <v>92</v>
      </c>
      <c r="H17" s="24">
        <v>0</v>
      </c>
      <c r="I17" s="24">
        <f>ROUND(ROUND(H17,2)*ROUND(G17,3),2)</f>
        <v>0</v>
      </c>
      <c r="J17" s="8" t="s">
        <v>89</v>
      </c>
      <c r="K17" s="17"/>
      <c r="L17" s="17"/>
      <c r="M17" s="17"/>
      <c r="O17">
        <f>(I17*21)/100</f>
        <v>0</v>
      </c>
      <c r="P17" t="s">
        <v>23</v>
      </c>
    </row>
    <row r="18" spans="1:16" x14ac:dyDescent="0.2">
      <c r="A18" s="25" t="s">
        <v>61</v>
      </c>
      <c r="E18" s="15" t="s">
        <v>630</v>
      </c>
    </row>
    <row r="19" spans="1:16" x14ac:dyDescent="0.2">
      <c r="A19" s="26" t="s">
        <v>62</v>
      </c>
      <c r="E19" s="27" t="s">
        <v>57</v>
      </c>
    </row>
    <row r="20" spans="1:16" x14ac:dyDescent="0.2">
      <c r="A20" t="s">
        <v>64</v>
      </c>
      <c r="E20" s="15" t="s">
        <v>57</v>
      </c>
    </row>
    <row r="21" spans="1:16" x14ac:dyDescent="0.2">
      <c r="A21" s="17" t="s">
        <v>55</v>
      </c>
      <c r="B21" s="21" t="s">
        <v>33</v>
      </c>
      <c r="C21" s="21" t="s">
        <v>113</v>
      </c>
      <c r="D21" s="17" t="s">
        <v>57</v>
      </c>
      <c r="E21" s="22" t="s">
        <v>114</v>
      </c>
      <c r="F21" s="8" t="s">
        <v>115</v>
      </c>
      <c r="G21" s="23">
        <v>92</v>
      </c>
      <c r="H21" s="24">
        <v>0</v>
      </c>
      <c r="I21" s="24">
        <f>ROUND(ROUND(H21,2)*ROUND(G21,3),2)</f>
        <v>0</v>
      </c>
      <c r="J21" s="8" t="s">
        <v>89</v>
      </c>
      <c r="K21" s="17"/>
      <c r="L21" s="17"/>
      <c r="M21" s="17"/>
      <c r="O21">
        <f>(I21*21)/100</f>
        <v>0</v>
      </c>
      <c r="P21" t="s">
        <v>23</v>
      </c>
    </row>
    <row r="22" spans="1:16" x14ac:dyDescent="0.2">
      <c r="A22" s="25" t="s">
        <v>61</v>
      </c>
      <c r="E22" s="15" t="s">
        <v>114</v>
      </c>
    </row>
    <row r="23" spans="1:16" x14ac:dyDescent="0.2">
      <c r="A23" s="26" t="s">
        <v>62</v>
      </c>
      <c r="E23" s="27" t="s">
        <v>57</v>
      </c>
    </row>
    <row r="24" spans="1:16" x14ac:dyDescent="0.2">
      <c r="A24" t="s">
        <v>64</v>
      </c>
      <c r="E24" s="15" t="s">
        <v>57</v>
      </c>
    </row>
    <row r="25" spans="1:16" x14ac:dyDescent="0.2">
      <c r="A25" s="17" t="s">
        <v>55</v>
      </c>
      <c r="B25" s="21" t="s">
        <v>35</v>
      </c>
      <c r="C25" s="21" t="s">
        <v>302</v>
      </c>
      <c r="D25" s="17" t="s">
        <v>57</v>
      </c>
      <c r="E25" s="22" t="s">
        <v>303</v>
      </c>
      <c r="F25" s="8" t="s">
        <v>115</v>
      </c>
      <c r="G25" s="23">
        <v>0.5</v>
      </c>
      <c r="H25" s="24">
        <v>0</v>
      </c>
      <c r="I25" s="24">
        <f>ROUND(ROUND(H25,2)*ROUND(G25,3),2)</f>
        <v>0</v>
      </c>
      <c r="J25" s="8" t="s">
        <v>89</v>
      </c>
      <c r="K25" s="17"/>
      <c r="L25" s="17"/>
      <c r="M25" s="17"/>
      <c r="O25">
        <f>(I25*21)/100</f>
        <v>0</v>
      </c>
      <c r="P25" t="s">
        <v>23</v>
      </c>
    </row>
    <row r="26" spans="1:16" x14ac:dyDescent="0.2">
      <c r="A26" s="25" t="s">
        <v>61</v>
      </c>
      <c r="E26" s="15" t="s">
        <v>303</v>
      </c>
    </row>
    <row r="27" spans="1:16" x14ac:dyDescent="0.2">
      <c r="A27" s="26" t="s">
        <v>62</v>
      </c>
      <c r="E27" s="27" t="s">
        <v>57</v>
      </c>
    </row>
    <row r="28" spans="1:16" x14ac:dyDescent="0.2">
      <c r="A28" t="s">
        <v>64</v>
      </c>
      <c r="E28" s="15" t="s">
        <v>57</v>
      </c>
    </row>
    <row r="29" spans="1:16" x14ac:dyDescent="0.2">
      <c r="A29" s="17" t="s">
        <v>55</v>
      </c>
      <c r="B29" s="21" t="s">
        <v>37</v>
      </c>
      <c r="C29" s="21" t="s">
        <v>118</v>
      </c>
      <c r="D29" s="17" t="s">
        <v>57</v>
      </c>
      <c r="E29" s="22" t="s">
        <v>119</v>
      </c>
      <c r="F29" s="8" t="s">
        <v>68</v>
      </c>
      <c r="G29" s="23">
        <v>100</v>
      </c>
      <c r="H29" s="24">
        <v>0</v>
      </c>
      <c r="I29" s="24">
        <f>ROUND(ROUND(H29,2)*ROUND(G29,3),2)</f>
        <v>0</v>
      </c>
      <c r="J29" s="8" t="s">
        <v>89</v>
      </c>
      <c r="K29" s="17"/>
      <c r="L29" s="17"/>
      <c r="M29" s="17"/>
      <c r="O29">
        <f>(I29*21)/100</f>
        <v>0</v>
      </c>
      <c r="P29" t="s">
        <v>23</v>
      </c>
    </row>
    <row r="30" spans="1:16" x14ac:dyDescent="0.2">
      <c r="A30" s="25" t="s">
        <v>61</v>
      </c>
      <c r="E30" s="15" t="s">
        <v>119</v>
      </c>
    </row>
    <row r="31" spans="1:16" x14ac:dyDescent="0.2">
      <c r="A31" s="26" t="s">
        <v>62</v>
      </c>
      <c r="E31" s="27" t="s">
        <v>57</v>
      </c>
    </row>
    <row r="32" spans="1:16" x14ac:dyDescent="0.2">
      <c r="A32" t="s">
        <v>64</v>
      </c>
      <c r="E32" s="15" t="s">
        <v>57</v>
      </c>
    </row>
    <row r="33" spans="1:18" ht="12.75" customHeight="1" x14ac:dyDescent="0.2">
      <c r="A33" t="s">
        <v>53</v>
      </c>
      <c r="C33" s="28" t="s">
        <v>35</v>
      </c>
      <c r="E33" s="19" t="s">
        <v>352</v>
      </c>
      <c r="I33" s="29">
        <f>0+Q33</f>
        <v>0</v>
      </c>
      <c r="O33">
        <f>0+R33</f>
        <v>0</v>
      </c>
      <c r="Q33">
        <f>0+I34+I38+I42</f>
        <v>0</v>
      </c>
      <c r="R33">
        <f>0+O34+O38+O42</f>
        <v>0</v>
      </c>
    </row>
    <row r="34" spans="1:18" x14ac:dyDescent="0.2">
      <c r="A34" s="17" t="s">
        <v>55</v>
      </c>
      <c r="B34" s="21" t="s">
        <v>105</v>
      </c>
      <c r="C34" s="21" t="s">
        <v>361</v>
      </c>
      <c r="D34" s="17" t="s">
        <v>57</v>
      </c>
      <c r="E34" s="22" t="s">
        <v>362</v>
      </c>
      <c r="F34" s="8" t="s">
        <v>115</v>
      </c>
      <c r="G34" s="23">
        <v>0.5</v>
      </c>
      <c r="H34" s="24">
        <v>0</v>
      </c>
      <c r="I34" s="24">
        <f>ROUND(ROUND(H34,2)*ROUND(G34,3),2)</f>
        <v>0</v>
      </c>
      <c r="J34" s="8" t="s">
        <v>89</v>
      </c>
      <c r="K34" s="17"/>
      <c r="L34" s="17"/>
      <c r="M34" s="17"/>
      <c r="O34">
        <f>(I34*21)/100</f>
        <v>0</v>
      </c>
      <c r="P34" t="s">
        <v>23</v>
      </c>
    </row>
    <row r="35" spans="1:18" x14ac:dyDescent="0.2">
      <c r="A35" s="25" t="s">
        <v>61</v>
      </c>
      <c r="E35" s="15" t="s">
        <v>362</v>
      </c>
    </row>
    <row r="36" spans="1:18" x14ac:dyDescent="0.2">
      <c r="A36" s="26" t="s">
        <v>62</v>
      </c>
      <c r="E36" s="27" t="s">
        <v>57</v>
      </c>
    </row>
    <row r="37" spans="1:18" x14ac:dyDescent="0.2">
      <c r="A37" t="s">
        <v>64</v>
      </c>
      <c r="E37" s="15" t="s">
        <v>57</v>
      </c>
    </row>
    <row r="38" spans="1:18" x14ac:dyDescent="0.2">
      <c r="A38" s="17" t="s">
        <v>55</v>
      </c>
      <c r="B38" s="21" t="s">
        <v>109</v>
      </c>
      <c r="C38" s="21" t="s">
        <v>353</v>
      </c>
      <c r="D38" s="17" t="s">
        <v>57</v>
      </c>
      <c r="E38" s="22" t="s">
        <v>354</v>
      </c>
      <c r="F38" s="8" t="s">
        <v>68</v>
      </c>
      <c r="G38" s="23">
        <v>2</v>
      </c>
      <c r="H38" s="24">
        <v>0</v>
      </c>
      <c r="I38" s="24">
        <f>ROUND(ROUND(H38,2)*ROUND(G38,3),2)</f>
        <v>0</v>
      </c>
      <c r="J38" s="8" t="s">
        <v>89</v>
      </c>
      <c r="K38" s="17"/>
      <c r="L38" s="17"/>
      <c r="M38" s="17"/>
      <c r="O38">
        <f>(I38*21)/100</f>
        <v>0</v>
      </c>
      <c r="P38" t="s">
        <v>23</v>
      </c>
    </row>
    <row r="39" spans="1:18" x14ac:dyDescent="0.2">
      <c r="A39" s="25" t="s">
        <v>61</v>
      </c>
      <c r="E39" s="15" t="s">
        <v>354</v>
      </c>
    </row>
    <row r="40" spans="1:18" x14ac:dyDescent="0.2">
      <c r="A40" s="26" t="s">
        <v>62</v>
      </c>
      <c r="E40" s="27" t="s">
        <v>57</v>
      </c>
    </row>
    <row r="41" spans="1:18" x14ac:dyDescent="0.2">
      <c r="A41" t="s">
        <v>64</v>
      </c>
      <c r="E41" s="15" t="s">
        <v>57</v>
      </c>
    </row>
    <row r="42" spans="1:18" x14ac:dyDescent="0.2">
      <c r="A42" s="17" t="s">
        <v>55</v>
      </c>
      <c r="B42" s="21" t="s">
        <v>40</v>
      </c>
      <c r="C42" s="21" t="s">
        <v>817</v>
      </c>
      <c r="D42" s="17" t="s">
        <v>57</v>
      </c>
      <c r="E42" s="22" t="s">
        <v>818</v>
      </c>
      <c r="F42" s="8" t="s">
        <v>100</v>
      </c>
      <c r="G42" s="23">
        <v>2</v>
      </c>
      <c r="H42" s="24">
        <v>0</v>
      </c>
      <c r="I42" s="24">
        <f>ROUND(ROUND(H42,2)*ROUND(G42,3),2)</f>
        <v>0</v>
      </c>
      <c r="J42" s="8" t="s">
        <v>89</v>
      </c>
      <c r="K42" s="17"/>
      <c r="L42" s="17"/>
      <c r="M42" s="17"/>
      <c r="O42">
        <f>(I42*21)/100</f>
        <v>0</v>
      </c>
      <c r="P42" t="s">
        <v>23</v>
      </c>
    </row>
    <row r="43" spans="1:18" x14ac:dyDescent="0.2">
      <c r="A43" s="25" t="s">
        <v>61</v>
      </c>
      <c r="E43" s="15" t="s">
        <v>818</v>
      </c>
    </row>
    <row r="44" spans="1:18" x14ac:dyDescent="0.2">
      <c r="A44" s="26" t="s">
        <v>62</v>
      </c>
      <c r="E44" s="27" t="s">
        <v>57</v>
      </c>
    </row>
    <row r="45" spans="1:18" x14ac:dyDescent="0.2">
      <c r="A45" t="s">
        <v>64</v>
      </c>
      <c r="E45" s="15" t="s">
        <v>57</v>
      </c>
    </row>
    <row r="46" spans="1:18" ht="12.75" customHeight="1" x14ac:dyDescent="0.2">
      <c r="A46" t="s">
        <v>53</v>
      </c>
      <c r="C46" s="28" t="s">
        <v>819</v>
      </c>
      <c r="E46" s="19" t="s">
        <v>820</v>
      </c>
      <c r="I46" s="29">
        <f>0+Q46</f>
        <v>0</v>
      </c>
      <c r="O46">
        <f>0+R46</f>
        <v>0</v>
      </c>
      <c r="Q46">
        <f>0+I47+I51+I55+I59+I63+I67+I71+I75+I79+I83+I87+I91</f>
        <v>0</v>
      </c>
      <c r="R46">
        <f>0+O47+O51+O55+O59+O63+O67+O71+O75+O79+O83+O87+O91</f>
        <v>0</v>
      </c>
    </row>
    <row r="47" spans="1:18" x14ac:dyDescent="0.2">
      <c r="A47" s="17" t="s">
        <v>55</v>
      </c>
      <c r="B47" s="21" t="s">
        <v>42</v>
      </c>
      <c r="C47" s="21" t="s">
        <v>127</v>
      </c>
      <c r="D47" s="17" t="s">
        <v>57</v>
      </c>
      <c r="E47" s="22" t="s">
        <v>128</v>
      </c>
      <c r="F47" s="8" t="s">
        <v>59</v>
      </c>
      <c r="G47" s="23">
        <v>5</v>
      </c>
      <c r="H47" s="24">
        <v>0</v>
      </c>
      <c r="I47" s="24">
        <f>ROUND(ROUND(H47,2)*ROUND(G47,3),2)</f>
        <v>0</v>
      </c>
      <c r="J47" s="8" t="s">
        <v>89</v>
      </c>
      <c r="K47" s="17"/>
      <c r="L47" s="17"/>
      <c r="M47" s="17"/>
      <c r="O47">
        <f>(I47*21)/100</f>
        <v>0</v>
      </c>
      <c r="P47" t="s">
        <v>23</v>
      </c>
    </row>
    <row r="48" spans="1:18" x14ac:dyDescent="0.2">
      <c r="A48" s="25" t="s">
        <v>61</v>
      </c>
      <c r="E48" s="15" t="s">
        <v>128</v>
      </c>
    </row>
    <row r="49" spans="1:16" x14ac:dyDescent="0.2">
      <c r="A49" s="26" t="s">
        <v>62</v>
      </c>
      <c r="E49" s="27" t="s">
        <v>57</v>
      </c>
    </row>
    <row r="50" spans="1:16" x14ac:dyDescent="0.2">
      <c r="A50" t="s">
        <v>64</v>
      </c>
      <c r="E50" s="15" t="s">
        <v>57</v>
      </c>
    </row>
    <row r="51" spans="1:16" x14ac:dyDescent="0.2">
      <c r="A51" s="17" t="s">
        <v>55</v>
      </c>
      <c r="B51" s="21" t="s">
        <v>44</v>
      </c>
      <c r="C51" s="21" t="s">
        <v>130</v>
      </c>
      <c r="D51" s="17" t="s">
        <v>57</v>
      </c>
      <c r="E51" s="22" t="s">
        <v>131</v>
      </c>
      <c r="F51" s="8" t="s">
        <v>100</v>
      </c>
      <c r="G51" s="23">
        <v>105</v>
      </c>
      <c r="H51" s="24">
        <v>0</v>
      </c>
      <c r="I51" s="24">
        <f>ROUND(ROUND(H51,2)*ROUND(G51,3),2)</f>
        <v>0</v>
      </c>
      <c r="J51" s="8" t="s">
        <v>89</v>
      </c>
      <c r="K51" s="17"/>
      <c r="L51" s="17"/>
      <c r="M51" s="17"/>
      <c r="O51">
        <f>(I51*21)/100</f>
        <v>0</v>
      </c>
      <c r="P51" t="s">
        <v>23</v>
      </c>
    </row>
    <row r="52" spans="1:16" x14ac:dyDescent="0.2">
      <c r="A52" s="25" t="s">
        <v>61</v>
      </c>
      <c r="E52" s="15" t="s">
        <v>131</v>
      </c>
    </row>
    <row r="53" spans="1:16" x14ac:dyDescent="0.2">
      <c r="A53" s="26" t="s">
        <v>62</v>
      </c>
      <c r="E53" s="27" t="s">
        <v>57</v>
      </c>
    </row>
    <row r="54" spans="1:16" x14ac:dyDescent="0.2">
      <c r="A54" t="s">
        <v>64</v>
      </c>
      <c r="E54" s="15" t="s">
        <v>57</v>
      </c>
    </row>
    <row r="55" spans="1:16" ht="25.5" x14ac:dyDescent="0.2">
      <c r="A55" s="17" t="s">
        <v>55</v>
      </c>
      <c r="B55" s="21" t="s">
        <v>49</v>
      </c>
      <c r="C55" s="21" t="s">
        <v>652</v>
      </c>
      <c r="D55" s="17" t="s">
        <v>57</v>
      </c>
      <c r="E55" s="22" t="s">
        <v>653</v>
      </c>
      <c r="F55" s="8" t="s">
        <v>100</v>
      </c>
      <c r="G55" s="23">
        <v>105</v>
      </c>
      <c r="H55" s="24">
        <v>0</v>
      </c>
      <c r="I55" s="24">
        <f>ROUND(ROUND(H55,2)*ROUND(G55,3),2)</f>
        <v>0</v>
      </c>
      <c r="J55" s="8" t="s">
        <v>89</v>
      </c>
      <c r="K55" s="17"/>
      <c r="L55" s="17"/>
      <c r="M55" s="17"/>
      <c r="O55">
        <f>(I55*21)/100</f>
        <v>0</v>
      </c>
      <c r="P55" t="s">
        <v>23</v>
      </c>
    </row>
    <row r="56" spans="1:16" ht="25.5" x14ac:dyDescent="0.2">
      <c r="A56" s="25" t="s">
        <v>61</v>
      </c>
      <c r="E56" s="15" t="s">
        <v>653</v>
      </c>
    </row>
    <row r="57" spans="1:16" x14ac:dyDescent="0.2">
      <c r="A57" s="26" t="s">
        <v>62</v>
      </c>
      <c r="E57" s="27" t="s">
        <v>57</v>
      </c>
    </row>
    <row r="58" spans="1:16" x14ac:dyDescent="0.2">
      <c r="A58" t="s">
        <v>64</v>
      </c>
      <c r="E58" s="15" t="s">
        <v>57</v>
      </c>
    </row>
    <row r="59" spans="1:16" x14ac:dyDescent="0.2">
      <c r="A59" s="17" t="s">
        <v>55</v>
      </c>
      <c r="B59" s="21" t="s">
        <v>50</v>
      </c>
      <c r="C59" s="21" t="s">
        <v>821</v>
      </c>
      <c r="D59" s="17" t="s">
        <v>57</v>
      </c>
      <c r="E59" s="22" t="s">
        <v>822</v>
      </c>
      <c r="F59" s="8" t="s">
        <v>100</v>
      </c>
      <c r="G59" s="23">
        <v>210</v>
      </c>
      <c r="H59" s="24">
        <v>0</v>
      </c>
      <c r="I59" s="24">
        <f>ROUND(ROUND(H59,2)*ROUND(G59,3),2)</f>
        <v>0</v>
      </c>
      <c r="J59" s="8" t="s">
        <v>89</v>
      </c>
      <c r="K59" s="17"/>
      <c r="L59" s="17"/>
      <c r="M59" s="17"/>
      <c r="O59">
        <f>(I59*21)/100</f>
        <v>0</v>
      </c>
      <c r="P59" t="s">
        <v>23</v>
      </c>
    </row>
    <row r="60" spans="1:16" x14ac:dyDescent="0.2">
      <c r="A60" s="25" t="s">
        <v>61</v>
      </c>
      <c r="E60" s="15" t="s">
        <v>822</v>
      </c>
    </row>
    <row r="61" spans="1:16" x14ac:dyDescent="0.2">
      <c r="A61" s="26" t="s">
        <v>62</v>
      </c>
      <c r="E61" s="27" t="s">
        <v>57</v>
      </c>
    </row>
    <row r="62" spans="1:16" x14ac:dyDescent="0.2">
      <c r="A62" t="s">
        <v>64</v>
      </c>
      <c r="E62" s="15" t="s">
        <v>57</v>
      </c>
    </row>
    <row r="63" spans="1:16" x14ac:dyDescent="0.2">
      <c r="A63" s="17" t="s">
        <v>55</v>
      </c>
      <c r="B63" s="21" t="s">
        <v>51</v>
      </c>
      <c r="C63" s="21" t="s">
        <v>823</v>
      </c>
      <c r="D63" s="17" t="s">
        <v>57</v>
      </c>
      <c r="E63" s="22" t="s">
        <v>824</v>
      </c>
      <c r="F63" s="8" t="s">
        <v>115</v>
      </c>
      <c r="G63" s="23">
        <v>18</v>
      </c>
      <c r="H63" s="24">
        <v>0</v>
      </c>
      <c r="I63" s="24">
        <f>ROUND(ROUND(H63,2)*ROUND(G63,3),2)</f>
        <v>0</v>
      </c>
      <c r="J63" s="8" t="s">
        <v>89</v>
      </c>
      <c r="K63" s="17"/>
      <c r="L63" s="17"/>
      <c r="M63" s="17"/>
      <c r="O63">
        <f>(I63*21)/100</f>
        <v>0</v>
      </c>
      <c r="P63" t="s">
        <v>23</v>
      </c>
    </row>
    <row r="64" spans="1:16" x14ac:dyDescent="0.2">
      <c r="A64" s="25" t="s">
        <v>61</v>
      </c>
      <c r="E64" s="15" t="s">
        <v>824</v>
      </c>
    </row>
    <row r="65" spans="1:16" x14ac:dyDescent="0.2">
      <c r="A65" s="26" t="s">
        <v>62</v>
      </c>
      <c r="E65" s="27" t="s">
        <v>57</v>
      </c>
    </row>
    <row r="66" spans="1:16" x14ac:dyDescent="0.2">
      <c r="A66" t="s">
        <v>64</v>
      </c>
      <c r="E66" s="15" t="s">
        <v>57</v>
      </c>
    </row>
    <row r="67" spans="1:16" ht="25.5" x14ac:dyDescent="0.2">
      <c r="A67" s="17" t="s">
        <v>55</v>
      </c>
      <c r="B67" s="21" t="s">
        <v>126</v>
      </c>
      <c r="C67" s="21" t="s">
        <v>827</v>
      </c>
      <c r="D67" s="17" t="s">
        <v>57</v>
      </c>
      <c r="E67" s="22" t="s">
        <v>828</v>
      </c>
      <c r="F67" s="8" t="s">
        <v>59</v>
      </c>
      <c r="G67" s="23">
        <v>2</v>
      </c>
      <c r="H67" s="24">
        <v>0</v>
      </c>
      <c r="I67" s="24">
        <f>ROUND(ROUND(H67,2)*ROUND(G67,3),2)</f>
        <v>0</v>
      </c>
      <c r="J67" s="8" t="s">
        <v>89</v>
      </c>
      <c r="K67" s="17"/>
      <c r="L67" s="17"/>
      <c r="M67" s="17"/>
      <c r="O67">
        <f>(I67*21)/100</f>
        <v>0</v>
      </c>
      <c r="P67" t="s">
        <v>23</v>
      </c>
    </row>
    <row r="68" spans="1:16" ht="25.5" x14ac:dyDescent="0.2">
      <c r="A68" s="25" t="s">
        <v>61</v>
      </c>
      <c r="E68" s="15" t="s">
        <v>828</v>
      </c>
    </row>
    <row r="69" spans="1:16" x14ac:dyDescent="0.2">
      <c r="A69" s="26" t="s">
        <v>62</v>
      </c>
      <c r="E69" s="27" t="s">
        <v>57</v>
      </c>
    </row>
    <row r="70" spans="1:16" x14ac:dyDescent="0.2">
      <c r="A70" t="s">
        <v>64</v>
      </c>
      <c r="E70" s="15" t="s">
        <v>57</v>
      </c>
    </row>
    <row r="71" spans="1:16" x14ac:dyDescent="0.2">
      <c r="A71" s="17" t="s">
        <v>55</v>
      </c>
      <c r="B71" s="21" t="s">
        <v>129</v>
      </c>
      <c r="C71" s="21" t="s">
        <v>829</v>
      </c>
      <c r="D71" s="17" t="s">
        <v>57</v>
      </c>
      <c r="E71" s="22" t="s">
        <v>830</v>
      </c>
      <c r="F71" s="8" t="s">
        <v>59</v>
      </c>
      <c r="G71" s="23">
        <v>5</v>
      </c>
      <c r="H71" s="24">
        <v>0</v>
      </c>
      <c r="I71" s="24">
        <f>ROUND(ROUND(H71,2)*ROUND(G71,3),2)</f>
        <v>0</v>
      </c>
      <c r="J71" s="8" t="s">
        <v>89</v>
      </c>
      <c r="K71" s="17"/>
      <c r="L71" s="17"/>
      <c r="M71" s="17"/>
      <c r="O71">
        <f>(I71*21)/100</f>
        <v>0</v>
      </c>
      <c r="P71" t="s">
        <v>23</v>
      </c>
    </row>
    <row r="72" spans="1:16" x14ac:dyDescent="0.2">
      <c r="A72" s="25" t="s">
        <v>61</v>
      </c>
      <c r="E72" s="15" t="s">
        <v>830</v>
      </c>
    </row>
    <row r="73" spans="1:16" x14ac:dyDescent="0.2">
      <c r="A73" s="26" t="s">
        <v>62</v>
      </c>
      <c r="E73" s="27" t="s">
        <v>57</v>
      </c>
    </row>
    <row r="74" spans="1:16" x14ac:dyDescent="0.2">
      <c r="A74" t="s">
        <v>64</v>
      </c>
      <c r="E74" s="15" t="s">
        <v>57</v>
      </c>
    </row>
    <row r="75" spans="1:16" ht="25.5" x14ac:dyDescent="0.2">
      <c r="A75" s="17" t="s">
        <v>55</v>
      </c>
      <c r="B75" s="21" t="s">
        <v>132</v>
      </c>
      <c r="C75" s="21" t="s">
        <v>154</v>
      </c>
      <c r="D75" s="17" t="s">
        <v>57</v>
      </c>
      <c r="E75" s="22" t="s">
        <v>155</v>
      </c>
      <c r="F75" s="8" t="s">
        <v>59</v>
      </c>
      <c r="G75" s="23">
        <v>5</v>
      </c>
      <c r="H75" s="24">
        <v>0</v>
      </c>
      <c r="I75" s="24">
        <f>ROUND(ROUND(H75,2)*ROUND(G75,3),2)</f>
        <v>0</v>
      </c>
      <c r="J75" s="8" t="s">
        <v>89</v>
      </c>
      <c r="K75" s="17"/>
      <c r="L75" s="17"/>
      <c r="M75" s="17"/>
      <c r="O75">
        <f>(I75*21)/100</f>
        <v>0</v>
      </c>
      <c r="P75" t="s">
        <v>23</v>
      </c>
    </row>
    <row r="76" spans="1:16" ht="25.5" x14ac:dyDescent="0.2">
      <c r="A76" s="25" t="s">
        <v>61</v>
      </c>
      <c r="E76" s="15" t="s">
        <v>155</v>
      </c>
    </row>
    <row r="77" spans="1:16" x14ac:dyDescent="0.2">
      <c r="A77" s="26" t="s">
        <v>62</v>
      </c>
      <c r="E77" s="27" t="s">
        <v>57</v>
      </c>
    </row>
    <row r="78" spans="1:16" x14ac:dyDescent="0.2">
      <c r="A78" t="s">
        <v>64</v>
      </c>
      <c r="E78" s="15" t="s">
        <v>57</v>
      </c>
    </row>
    <row r="79" spans="1:16" x14ac:dyDescent="0.2">
      <c r="A79" s="17" t="s">
        <v>55</v>
      </c>
      <c r="B79" s="21" t="s">
        <v>135</v>
      </c>
      <c r="C79" s="21" t="s">
        <v>831</v>
      </c>
      <c r="D79" s="17" t="s">
        <v>57</v>
      </c>
      <c r="E79" s="22" t="s">
        <v>832</v>
      </c>
      <c r="F79" s="8" t="s">
        <v>68</v>
      </c>
      <c r="G79" s="23">
        <v>50</v>
      </c>
      <c r="H79" s="24">
        <v>0</v>
      </c>
      <c r="I79" s="24">
        <f>ROUND(ROUND(H79,2)*ROUND(G79,3),2)</f>
        <v>0</v>
      </c>
      <c r="J79" s="8" t="s">
        <v>89</v>
      </c>
      <c r="K79" s="17"/>
      <c r="L79" s="17"/>
      <c r="M79" s="17"/>
      <c r="O79">
        <f>(I79*21)/100</f>
        <v>0</v>
      </c>
      <c r="P79" t="s">
        <v>23</v>
      </c>
    </row>
    <row r="80" spans="1:16" x14ac:dyDescent="0.2">
      <c r="A80" s="25" t="s">
        <v>61</v>
      </c>
      <c r="E80" s="15" t="s">
        <v>832</v>
      </c>
    </row>
    <row r="81" spans="1:18" x14ac:dyDescent="0.2">
      <c r="A81" s="26" t="s">
        <v>62</v>
      </c>
      <c r="E81" s="27" t="s">
        <v>57</v>
      </c>
    </row>
    <row r="82" spans="1:18" x14ac:dyDescent="0.2">
      <c r="A82" t="s">
        <v>64</v>
      </c>
      <c r="E82" s="15" t="s">
        <v>57</v>
      </c>
    </row>
    <row r="83" spans="1:18" x14ac:dyDescent="0.2">
      <c r="A83" s="17" t="s">
        <v>55</v>
      </c>
      <c r="B83" s="21" t="s">
        <v>138</v>
      </c>
      <c r="C83" s="21" t="s">
        <v>833</v>
      </c>
      <c r="D83" s="17" t="s">
        <v>57</v>
      </c>
      <c r="E83" s="22" t="s">
        <v>834</v>
      </c>
      <c r="F83" s="8" t="s">
        <v>100</v>
      </c>
      <c r="G83" s="23">
        <v>100</v>
      </c>
      <c r="H83" s="24">
        <v>0</v>
      </c>
      <c r="I83" s="24">
        <f>ROUND(ROUND(H83,2)*ROUND(G83,3),2)</f>
        <v>0</v>
      </c>
      <c r="J83" s="8" t="s">
        <v>89</v>
      </c>
      <c r="K83" s="17"/>
      <c r="L83" s="17"/>
      <c r="M83" s="17"/>
      <c r="O83">
        <f>(I83*21)/100</f>
        <v>0</v>
      </c>
      <c r="P83" t="s">
        <v>23</v>
      </c>
    </row>
    <row r="84" spans="1:18" x14ac:dyDescent="0.2">
      <c r="A84" s="25" t="s">
        <v>61</v>
      </c>
      <c r="E84" s="15" t="s">
        <v>834</v>
      </c>
    </row>
    <row r="85" spans="1:18" x14ac:dyDescent="0.2">
      <c r="A85" s="26" t="s">
        <v>62</v>
      </c>
      <c r="E85" s="27" t="s">
        <v>57</v>
      </c>
    </row>
    <row r="86" spans="1:18" x14ac:dyDescent="0.2">
      <c r="A86" t="s">
        <v>64</v>
      </c>
      <c r="E86" s="15" t="s">
        <v>57</v>
      </c>
    </row>
    <row r="87" spans="1:18" x14ac:dyDescent="0.2">
      <c r="A87" s="17" t="s">
        <v>55</v>
      </c>
      <c r="B87" s="21" t="s">
        <v>141</v>
      </c>
      <c r="C87" s="21" t="s">
        <v>657</v>
      </c>
      <c r="D87" s="17" t="s">
        <v>57</v>
      </c>
      <c r="E87" s="22" t="s">
        <v>658</v>
      </c>
      <c r="F87" s="8" t="s">
        <v>100</v>
      </c>
      <c r="G87" s="23">
        <v>100</v>
      </c>
      <c r="H87" s="24">
        <v>0</v>
      </c>
      <c r="I87" s="24">
        <f>ROUND(ROUND(H87,2)*ROUND(G87,3),2)</f>
        <v>0</v>
      </c>
      <c r="J87" s="8" t="s">
        <v>89</v>
      </c>
      <c r="K87" s="17"/>
      <c r="L87" s="17"/>
      <c r="M87" s="17"/>
      <c r="O87">
        <f>(I87*21)/100</f>
        <v>0</v>
      </c>
      <c r="P87" t="s">
        <v>23</v>
      </c>
    </row>
    <row r="88" spans="1:18" x14ac:dyDescent="0.2">
      <c r="A88" s="25" t="s">
        <v>61</v>
      </c>
      <c r="E88" s="15" t="s">
        <v>658</v>
      </c>
    </row>
    <row r="89" spans="1:18" x14ac:dyDescent="0.2">
      <c r="A89" s="26" t="s">
        <v>62</v>
      </c>
      <c r="E89" s="27" t="s">
        <v>57</v>
      </c>
    </row>
    <row r="90" spans="1:18" x14ac:dyDescent="0.2">
      <c r="A90" t="s">
        <v>64</v>
      </c>
      <c r="E90" s="15" t="s">
        <v>57</v>
      </c>
    </row>
    <row r="91" spans="1:18" x14ac:dyDescent="0.2">
      <c r="A91" s="17" t="s">
        <v>55</v>
      </c>
      <c r="B91" s="21" t="s">
        <v>144</v>
      </c>
      <c r="C91" s="21" t="s">
        <v>835</v>
      </c>
      <c r="D91" s="17" t="s">
        <v>57</v>
      </c>
      <c r="E91" s="22" t="s">
        <v>836</v>
      </c>
      <c r="F91" s="8" t="s">
        <v>474</v>
      </c>
      <c r="G91" s="23">
        <v>20</v>
      </c>
      <c r="H91" s="24">
        <v>0</v>
      </c>
      <c r="I91" s="24">
        <f>ROUND(ROUND(H91,2)*ROUND(G91,3),2)</f>
        <v>0</v>
      </c>
      <c r="J91" s="8" t="s">
        <v>89</v>
      </c>
      <c r="K91" s="17"/>
      <c r="L91" s="17"/>
      <c r="M91" s="17"/>
      <c r="O91">
        <f>(I91*21)/100</f>
        <v>0</v>
      </c>
      <c r="P91" t="s">
        <v>23</v>
      </c>
    </row>
    <row r="92" spans="1:18" x14ac:dyDescent="0.2">
      <c r="A92" s="25" t="s">
        <v>61</v>
      </c>
      <c r="E92" s="15" t="s">
        <v>836</v>
      </c>
    </row>
    <row r="93" spans="1:18" x14ac:dyDescent="0.2">
      <c r="A93" s="26" t="s">
        <v>62</v>
      </c>
      <c r="E93" s="27" t="s">
        <v>57</v>
      </c>
    </row>
    <row r="94" spans="1:18" x14ac:dyDescent="0.2">
      <c r="A94" t="s">
        <v>64</v>
      </c>
      <c r="E94" s="15" t="s">
        <v>57</v>
      </c>
    </row>
    <row r="95" spans="1:18" ht="12.75" customHeight="1" x14ac:dyDescent="0.2">
      <c r="A95" t="s">
        <v>53</v>
      </c>
      <c r="C95" s="28" t="s">
        <v>837</v>
      </c>
      <c r="E95" s="19" t="s">
        <v>838</v>
      </c>
      <c r="I95" s="29">
        <f>0+Q95</f>
        <v>0</v>
      </c>
      <c r="O95">
        <f>0+R95</f>
        <v>0</v>
      </c>
      <c r="Q95">
        <f>0+I96</f>
        <v>0</v>
      </c>
      <c r="R95">
        <f>0+O96</f>
        <v>0</v>
      </c>
    </row>
    <row r="96" spans="1:18" x14ac:dyDescent="0.2">
      <c r="A96" s="17" t="s">
        <v>55</v>
      </c>
      <c r="B96" s="21" t="s">
        <v>147</v>
      </c>
      <c r="C96" s="21" t="s">
        <v>847</v>
      </c>
      <c r="D96" s="17" t="s">
        <v>57</v>
      </c>
      <c r="E96" s="22" t="s">
        <v>836</v>
      </c>
      <c r="F96" s="8" t="s">
        <v>112</v>
      </c>
      <c r="G96" s="23">
        <v>20</v>
      </c>
      <c r="H96" s="24">
        <v>0</v>
      </c>
      <c r="I96" s="24">
        <f>ROUND(ROUND(H96,2)*ROUND(G96,3),2)</f>
        <v>0</v>
      </c>
      <c r="J96" s="8" t="s">
        <v>89</v>
      </c>
      <c r="K96" s="17"/>
      <c r="L96" s="17"/>
      <c r="M96" s="17"/>
      <c r="O96">
        <f>(I96*21)/100</f>
        <v>0</v>
      </c>
      <c r="P96" t="s">
        <v>23</v>
      </c>
    </row>
    <row r="97" spans="1:18" x14ac:dyDescent="0.2">
      <c r="A97" s="25" t="s">
        <v>61</v>
      </c>
      <c r="E97" s="15" t="s">
        <v>836</v>
      </c>
    </row>
    <row r="98" spans="1:18" x14ac:dyDescent="0.2">
      <c r="A98" s="26" t="s">
        <v>62</v>
      </c>
      <c r="E98" s="27" t="s">
        <v>57</v>
      </c>
    </row>
    <row r="99" spans="1:18" x14ac:dyDescent="0.2">
      <c r="A99" t="s">
        <v>64</v>
      </c>
      <c r="E99" s="15" t="s">
        <v>57</v>
      </c>
    </row>
    <row r="100" spans="1:18" ht="12.75" customHeight="1" x14ac:dyDescent="0.2">
      <c r="A100" t="s">
        <v>53</v>
      </c>
      <c r="C100" s="28" t="s">
        <v>631</v>
      </c>
      <c r="E100" s="19" t="s">
        <v>848</v>
      </c>
      <c r="I100" s="29">
        <f>0+Q100</f>
        <v>0</v>
      </c>
      <c r="O100">
        <f>0+R100</f>
        <v>0</v>
      </c>
      <c r="Q100">
        <f>0+I101+I105+I109+I113+I117+I121+I125</f>
        <v>0</v>
      </c>
      <c r="R100">
        <f>0+O101+O105+O109+O113+O117+O121+O125</f>
        <v>0</v>
      </c>
    </row>
    <row r="101" spans="1:18" x14ac:dyDescent="0.2">
      <c r="A101" s="17" t="s">
        <v>55</v>
      </c>
      <c r="B101" s="21" t="s">
        <v>150</v>
      </c>
      <c r="C101" s="21" t="s">
        <v>939</v>
      </c>
      <c r="D101" s="17" t="s">
        <v>57</v>
      </c>
      <c r="E101" s="22" t="s">
        <v>940</v>
      </c>
      <c r="F101" s="8" t="s">
        <v>100</v>
      </c>
      <c r="G101" s="23">
        <v>105</v>
      </c>
      <c r="H101" s="24">
        <v>0</v>
      </c>
      <c r="I101" s="24">
        <f>ROUND(ROUND(H101,2)*ROUND(G101,3),2)</f>
        <v>0</v>
      </c>
      <c r="J101" s="8" t="s">
        <v>89</v>
      </c>
      <c r="K101" s="17"/>
      <c r="L101" s="17"/>
      <c r="M101" s="17"/>
      <c r="O101">
        <f>(I101*21)/100</f>
        <v>0</v>
      </c>
      <c r="P101" t="s">
        <v>23</v>
      </c>
    </row>
    <row r="102" spans="1:18" x14ac:dyDescent="0.2">
      <c r="A102" s="25" t="s">
        <v>61</v>
      </c>
      <c r="E102" s="15" t="s">
        <v>940</v>
      </c>
    </row>
    <row r="103" spans="1:18" x14ac:dyDescent="0.2">
      <c r="A103" s="26" t="s">
        <v>62</v>
      </c>
      <c r="E103" s="27" t="s">
        <v>57</v>
      </c>
    </row>
    <row r="104" spans="1:18" x14ac:dyDescent="0.2">
      <c r="A104" t="s">
        <v>64</v>
      </c>
      <c r="E104" s="15" t="s">
        <v>57</v>
      </c>
    </row>
    <row r="105" spans="1:18" ht="25.5" x14ac:dyDescent="0.2">
      <c r="A105" s="17" t="s">
        <v>55</v>
      </c>
      <c r="B105" s="21" t="s">
        <v>153</v>
      </c>
      <c r="C105" s="21" t="s">
        <v>941</v>
      </c>
      <c r="D105" s="17" t="s">
        <v>57</v>
      </c>
      <c r="E105" s="22" t="s">
        <v>942</v>
      </c>
      <c r="F105" s="8" t="s">
        <v>59</v>
      </c>
      <c r="G105" s="23">
        <v>2</v>
      </c>
      <c r="H105" s="24">
        <v>0</v>
      </c>
      <c r="I105" s="24">
        <f>ROUND(ROUND(H105,2)*ROUND(G105,3),2)</f>
        <v>0</v>
      </c>
      <c r="J105" s="8" t="s">
        <v>89</v>
      </c>
      <c r="K105" s="17"/>
      <c r="L105" s="17"/>
      <c r="M105" s="17"/>
      <c r="O105">
        <f>(I105*21)/100</f>
        <v>0</v>
      </c>
      <c r="P105" t="s">
        <v>23</v>
      </c>
    </row>
    <row r="106" spans="1:18" ht="25.5" x14ac:dyDescent="0.2">
      <c r="A106" s="25" t="s">
        <v>61</v>
      </c>
      <c r="E106" s="15" t="s">
        <v>942</v>
      </c>
    </row>
    <row r="107" spans="1:18" x14ac:dyDescent="0.2">
      <c r="A107" s="26" t="s">
        <v>62</v>
      </c>
      <c r="E107" s="27" t="s">
        <v>57</v>
      </c>
    </row>
    <row r="108" spans="1:18" x14ac:dyDescent="0.2">
      <c r="A108" t="s">
        <v>64</v>
      </c>
      <c r="E108" s="15" t="s">
        <v>57</v>
      </c>
    </row>
    <row r="109" spans="1:18" x14ac:dyDescent="0.2">
      <c r="A109" s="17" t="s">
        <v>55</v>
      </c>
      <c r="B109" s="21" t="s">
        <v>156</v>
      </c>
      <c r="C109" s="21" t="s">
        <v>943</v>
      </c>
      <c r="D109" s="17" t="s">
        <v>57</v>
      </c>
      <c r="E109" s="22" t="s">
        <v>944</v>
      </c>
      <c r="F109" s="8" t="s">
        <v>100</v>
      </c>
      <c r="G109" s="23">
        <v>105</v>
      </c>
      <c r="H109" s="24">
        <v>0</v>
      </c>
      <c r="I109" s="24">
        <f>ROUND(ROUND(H109,2)*ROUND(G109,3),2)</f>
        <v>0</v>
      </c>
      <c r="J109" s="8" t="s">
        <v>89</v>
      </c>
      <c r="K109" s="17"/>
      <c r="L109" s="17"/>
      <c r="M109" s="17"/>
      <c r="O109">
        <f>(I109*21)/100</f>
        <v>0</v>
      </c>
      <c r="P109" t="s">
        <v>23</v>
      </c>
    </row>
    <row r="110" spans="1:18" x14ac:dyDescent="0.2">
      <c r="A110" s="25" t="s">
        <v>61</v>
      </c>
      <c r="E110" s="15" t="s">
        <v>944</v>
      </c>
    </row>
    <row r="111" spans="1:18" x14ac:dyDescent="0.2">
      <c r="A111" s="26" t="s">
        <v>62</v>
      </c>
      <c r="E111" s="27" t="s">
        <v>57</v>
      </c>
    </row>
    <row r="112" spans="1:18" x14ac:dyDescent="0.2">
      <c r="A112" t="s">
        <v>64</v>
      </c>
      <c r="E112" s="15" t="s">
        <v>57</v>
      </c>
    </row>
    <row r="113" spans="1:16" x14ac:dyDescent="0.2">
      <c r="A113" s="17" t="s">
        <v>55</v>
      </c>
      <c r="B113" s="21" t="s">
        <v>159</v>
      </c>
      <c r="C113" s="21" t="s">
        <v>865</v>
      </c>
      <c r="D113" s="17" t="s">
        <v>57</v>
      </c>
      <c r="E113" s="22" t="s">
        <v>866</v>
      </c>
      <c r="F113" s="8" t="s">
        <v>59</v>
      </c>
      <c r="G113" s="23">
        <v>2</v>
      </c>
      <c r="H113" s="24">
        <v>0</v>
      </c>
      <c r="I113" s="24">
        <f>ROUND(ROUND(H113,2)*ROUND(G113,3),2)</f>
        <v>0</v>
      </c>
      <c r="J113" s="8" t="s">
        <v>89</v>
      </c>
      <c r="K113" s="17"/>
      <c r="L113" s="17"/>
      <c r="M113" s="17"/>
      <c r="O113">
        <f>(I113*21)/100</f>
        <v>0</v>
      </c>
      <c r="P113" t="s">
        <v>23</v>
      </c>
    </row>
    <row r="114" spans="1:16" x14ac:dyDescent="0.2">
      <c r="A114" s="25" t="s">
        <v>61</v>
      </c>
      <c r="E114" s="15" t="s">
        <v>866</v>
      </c>
    </row>
    <row r="115" spans="1:16" x14ac:dyDescent="0.2">
      <c r="A115" s="26" t="s">
        <v>62</v>
      </c>
      <c r="E115" s="27" t="s">
        <v>57</v>
      </c>
    </row>
    <row r="116" spans="1:16" x14ac:dyDescent="0.2">
      <c r="A116" t="s">
        <v>64</v>
      </c>
      <c r="E116" s="15" t="s">
        <v>57</v>
      </c>
    </row>
    <row r="117" spans="1:16" x14ac:dyDescent="0.2">
      <c r="A117" s="17" t="s">
        <v>55</v>
      </c>
      <c r="B117" s="21" t="s">
        <v>163</v>
      </c>
      <c r="C117" s="21" t="s">
        <v>867</v>
      </c>
      <c r="D117" s="17" t="s">
        <v>57</v>
      </c>
      <c r="E117" s="22" t="s">
        <v>868</v>
      </c>
      <c r="F117" s="8" t="s">
        <v>100</v>
      </c>
      <c r="G117" s="23">
        <v>100</v>
      </c>
      <c r="H117" s="24">
        <v>0</v>
      </c>
      <c r="I117" s="24">
        <f>ROUND(ROUND(H117,2)*ROUND(G117,3),2)</f>
        <v>0</v>
      </c>
      <c r="J117" s="8" t="s">
        <v>89</v>
      </c>
      <c r="K117" s="17"/>
      <c r="L117" s="17"/>
      <c r="M117" s="17"/>
      <c r="O117">
        <f>(I117*21)/100</f>
        <v>0</v>
      </c>
      <c r="P117" t="s">
        <v>23</v>
      </c>
    </row>
    <row r="118" spans="1:16" x14ac:dyDescent="0.2">
      <c r="A118" s="25" t="s">
        <v>61</v>
      </c>
      <c r="E118" s="15" t="s">
        <v>868</v>
      </c>
    </row>
    <row r="119" spans="1:16" x14ac:dyDescent="0.2">
      <c r="A119" s="26" t="s">
        <v>62</v>
      </c>
      <c r="E119" s="27" t="s">
        <v>57</v>
      </c>
    </row>
    <row r="120" spans="1:16" x14ac:dyDescent="0.2">
      <c r="A120" t="s">
        <v>64</v>
      </c>
      <c r="E120" s="15" t="s">
        <v>57</v>
      </c>
    </row>
    <row r="121" spans="1:16" x14ac:dyDescent="0.2">
      <c r="A121" s="17" t="s">
        <v>55</v>
      </c>
      <c r="B121" s="21" t="s">
        <v>166</v>
      </c>
      <c r="C121" s="21" t="s">
        <v>945</v>
      </c>
      <c r="D121" s="17" t="s">
        <v>57</v>
      </c>
      <c r="E121" s="22" t="s">
        <v>946</v>
      </c>
      <c r="F121" s="8" t="s">
        <v>100</v>
      </c>
      <c r="G121" s="23">
        <v>100</v>
      </c>
      <c r="H121" s="24">
        <v>0</v>
      </c>
      <c r="I121" s="24">
        <f>ROUND(ROUND(H121,2)*ROUND(G121,3),2)</f>
        <v>0</v>
      </c>
      <c r="J121" s="8" t="s">
        <v>89</v>
      </c>
      <c r="K121" s="17"/>
      <c r="L121" s="17"/>
      <c r="M121" s="17"/>
      <c r="O121">
        <f>(I121*21)/100</f>
        <v>0</v>
      </c>
      <c r="P121" t="s">
        <v>23</v>
      </c>
    </row>
    <row r="122" spans="1:16" x14ac:dyDescent="0.2">
      <c r="A122" s="25" t="s">
        <v>61</v>
      </c>
      <c r="E122" s="15" t="s">
        <v>946</v>
      </c>
    </row>
    <row r="123" spans="1:16" x14ac:dyDescent="0.2">
      <c r="A123" s="26" t="s">
        <v>62</v>
      </c>
      <c r="E123" s="27" t="s">
        <v>57</v>
      </c>
    </row>
    <row r="124" spans="1:16" x14ac:dyDescent="0.2">
      <c r="A124" t="s">
        <v>64</v>
      </c>
      <c r="E124" s="15" t="s">
        <v>57</v>
      </c>
    </row>
    <row r="125" spans="1:16" x14ac:dyDescent="0.2">
      <c r="A125" s="17" t="s">
        <v>55</v>
      </c>
      <c r="B125" s="21" t="s">
        <v>169</v>
      </c>
      <c r="C125" s="21" t="s">
        <v>869</v>
      </c>
      <c r="D125" s="17" t="s">
        <v>57</v>
      </c>
      <c r="E125" s="22" t="s">
        <v>836</v>
      </c>
      <c r="F125" s="8" t="s">
        <v>112</v>
      </c>
      <c r="G125" s="23">
        <v>20</v>
      </c>
      <c r="H125" s="24">
        <v>0</v>
      </c>
      <c r="I125" s="24">
        <f>ROUND(ROUND(H125,2)*ROUND(G125,3),2)</f>
        <v>0</v>
      </c>
      <c r="J125" s="8" t="s">
        <v>89</v>
      </c>
      <c r="K125" s="17"/>
      <c r="L125" s="17"/>
      <c r="M125" s="17"/>
      <c r="O125">
        <f>(I125*21)/100</f>
        <v>0</v>
      </c>
      <c r="P125" t="s">
        <v>23</v>
      </c>
    </row>
    <row r="126" spans="1:16" x14ac:dyDescent="0.2">
      <c r="A126" s="25" t="s">
        <v>61</v>
      </c>
      <c r="E126" s="15" t="s">
        <v>836</v>
      </c>
    </row>
    <row r="127" spans="1:16" x14ac:dyDescent="0.2">
      <c r="A127" s="26" t="s">
        <v>62</v>
      </c>
      <c r="E127" s="27" t="s">
        <v>57</v>
      </c>
    </row>
    <row r="128" spans="1:16" x14ac:dyDescent="0.2">
      <c r="A128" t="s">
        <v>64</v>
      </c>
      <c r="E128" s="15" t="s">
        <v>57</v>
      </c>
    </row>
    <row r="129" spans="1:18" ht="12.75" customHeight="1" x14ac:dyDescent="0.2">
      <c r="A129" t="s">
        <v>53</v>
      </c>
      <c r="C129" s="28" t="s">
        <v>891</v>
      </c>
      <c r="E129" s="19" t="s">
        <v>892</v>
      </c>
      <c r="I129" s="29">
        <f>0+Q129</f>
        <v>0</v>
      </c>
      <c r="O129">
        <f>0+R129</f>
        <v>0</v>
      </c>
      <c r="Q129">
        <f>0+I130+I134+I138+I142+I146+I150+I154</f>
        <v>0</v>
      </c>
      <c r="R129">
        <f>0+O130+O134+O138+O142+O146+O150+O154</f>
        <v>0</v>
      </c>
    </row>
    <row r="130" spans="1:18" ht="25.5" x14ac:dyDescent="0.2">
      <c r="A130" s="17" t="s">
        <v>55</v>
      </c>
      <c r="B130" s="21" t="s">
        <v>172</v>
      </c>
      <c r="C130" s="21" t="s">
        <v>895</v>
      </c>
      <c r="D130" s="17" t="s">
        <v>57</v>
      </c>
      <c r="E130" s="22" t="s">
        <v>896</v>
      </c>
      <c r="F130" s="8" t="s">
        <v>59</v>
      </c>
      <c r="G130" s="23">
        <v>1</v>
      </c>
      <c r="H130" s="24">
        <v>0</v>
      </c>
      <c r="I130" s="24">
        <f>ROUND(ROUND(H130,2)*ROUND(G130,3),2)</f>
        <v>0</v>
      </c>
      <c r="J130" s="8" t="s">
        <v>89</v>
      </c>
      <c r="K130" s="17"/>
      <c r="L130" s="17"/>
      <c r="M130" s="17"/>
      <c r="O130">
        <f>(I130*21)/100</f>
        <v>0</v>
      </c>
      <c r="P130" t="s">
        <v>23</v>
      </c>
    </row>
    <row r="131" spans="1:18" ht="25.5" x14ac:dyDescent="0.2">
      <c r="A131" s="25" t="s">
        <v>61</v>
      </c>
      <c r="E131" s="15" t="s">
        <v>896</v>
      </c>
    </row>
    <row r="132" spans="1:18" x14ac:dyDescent="0.2">
      <c r="A132" s="26" t="s">
        <v>62</v>
      </c>
      <c r="E132" s="27" t="s">
        <v>57</v>
      </c>
    </row>
    <row r="133" spans="1:18" x14ac:dyDescent="0.2">
      <c r="A133" t="s">
        <v>64</v>
      </c>
      <c r="E133" s="15" t="s">
        <v>57</v>
      </c>
    </row>
    <row r="134" spans="1:18" ht="25.5" x14ac:dyDescent="0.2">
      <c r="A134" s="17" t="s">
        <v>55</v>
      </c>
      <c r="B134" s="21" t="s">
        <v>176</v>
      </c>
      <c r="C134" s="21" t="s">
        <v>897</v>
      </c>
      <c r="D134" s="17" t="s">
        <v>57</v>
      </c>
      <c r="E134" s="22" t="s">
        <v>898</v>
      </c>
      <c r="F134" s="8" t="s">
        <v>59</v>
      </c>
      <c r="G134" s="23">
        <v>1</v>
      </c>
      <c r="H134" s="24">
        <v>0</v>
      </c>
      <c r="I134" s="24">
        <f>ROUND(ROUND(H134,2)*ROUND(G134,3),2)</f>
        <v>0</v>
      </c>
      <c r="J134" s="8" t="s">
        <v>89</v>
      </c>
      <c r="K134" s="17"/>
      <c r="L134" s="17"/>
      <c r="M134" s="17"/>
      <c r="O134">
        <f>(I134*21)/100</f>
        <v>0</v>
      </c>
      <c r="P134" t="s">
        <v>23</v>
      </c>
    </row>
    <row r="135" spans="1:18" ht="25.5" x14ac:dyDescent="0.2">
      <c r="A135" s="25" t="s">
        <v>61</v>
      </c>
      <c r="E135" s="15" t="s">
        <v>898</v>
      </c>
    </row>
    <row r="136" spans="1:18" x14ac:dyDescent="0.2">
      <c r="A136" s="26" t="s">
        <v>62</v>
      </c>
      <c r="E136" s="27" t="s">
        <v>57</v>
      </c>
    </row>
    <row r="137" spans="1:18" x14ac:dyDescent="0.2">
      <c r="A137" t="s">
        <v>64</v>
      </c>
      <c r="E137" s="15" t="s">
        <v>57</v>
      </c>
    </row>
    <row r="138" spans="1:18" x14ac:dyDescent="0.2">
      <c r="A138" s="17" t="s">
        <v>55</v>
      </c>
      <c r="B138" s="21" t="s">
        <v>179</v>
      </c>
      <c r="C138" s="21" t="s">
        <v>899</v>
      </c>
      <c r="D138" s="17" t="s">
        <v>57</v>
      </c>
      <c r="E138" s="22" t="s">
        <v>900</v>
      </c>
      <c r="F138" s="8" t="s">
        <v>59</v>
      </c>
      <c r="G138" s="23">
        <v>1</v>
      </c>
      <c r="H138" s="24">
        <v>0</v>
      </c>
      <c r="I138" s="24">
        <f>ROUND(ROUND(H138,2)*ROUND(G138,3),2)</f>
        <v>0</v>
      </c>
      <c r="J138" s="8" t="s">
        <v>89</v>
      </c>
      <c r="K138" s="17"/>
      <c r="L138" s="17"/>
      <c r="M138" s="17"/>
      <c r="O138">
        <f>(I138*21)/100</f>
        <v>0</v>
      </c>
      <c r="P138" t="s">
        <v>23</v>
      </c>
    </row>
    <row r="139" spans="1:18" x14ac:dyDescent="0.2">
      <c r="A139" s="25" t="s">
        <v>61</v>
      </c>
      <c r="E139" s="15" t="s">
        <v>900</v>
      </c>
    </row>
    <row r="140" spans="1:18" x14ac:dyDescent="0.2">
      <c r="A140" s="26" t="s">
        <v>62</v>
      </c>
      <c r="E140" s="27" t="s">
        <v>57</v>
      </c>
    </row>
    <row r="141" spans="1:18" x14ac:dyDescent="0.2">
      <c r="A141" t="s">
        <v>64</v>
      </c>
      <c r="E141" s="15" t="s">
        <v>57</v>
      </c>
    </row>
    <row r="142" spans="1:18" x14ac:dyDescent="0.2">
      <c r="A142" s="17" t="s">
        <v>55</v>
      </c>
      <c r="B142" s="21" t="s">
        <v>182</v>
      </c>
      <c r="C142" s="21" t="s">
        <v>947</v>
      </c>
      <c r="D142" s="17" t="s">
        <v>57</v>
      </c>
      <c r="E142" s="22" t="s">
        <v>948</v>
      </c>
      <c r="F142" s="8" t="s">
        <v>59</v>
      </c>
      <c r="G142" s="23">
        <v>1</v>
      </c>
      <c r="H142" s="24">
        <v>0</v>
      </c>
      <c r="I142" s="24">
        <f>ROUND(ROUND(H142,2)*ROUND(G142,3),2)</f>
        <v>0</v>
      </c>
      <c r="J142" s="8" t="s">
        <v>89</v>
      </c>
      <c r="K142" s="17"/>
      <c r="L142" s="17"/>
      <c r="M142" s="17"/>
      <c r="O142">
        <f>(I142*21)/100</f>
        <v>0</v>
      </c>
      <c r="P142" t="s">
        <v>23</v>
      </c>
    </row>
    <row r="143" spans="1:18" x14ac:dyDescent="0.2">
      <c r="A143" s="25" t="s">
        <v>61</v>
      </c>
      <c r="E143" s="15" t="s">
        <v>948</v>
      </c>
    </row>
    <row r="144" spans="1:18" x14ac:dyDescent="0.2">
      <c r="A144" s="26" t="s">
        <v>62</v>
      </c>
      <c r="E144" s="27" t="s">
        <v>57</v>
      </c>
    </row>
    <row r="145" spans="1:18" x14ac:dyDescent="0.2">
      <c r="A145" t="s">
        <v>64</v>
      </c>
      <c r="E145" s="15" t="s">
        <v>57</v>
      </c>
    </row>
    <row r="146" spans="1:18" ht="25.5" x14ac:dyDescent="0.2">
      <c r="A146" s="17" t="s">
        <v>55</v>
      </c>
      <c r="B146" s="21" t="s">
        <v>185</v>
      </c>
      <c r="C146" s="21" t="s">
        <v>949</v>
      </c>
      <c r="D146" s="17" t="s">
        <v>57</v>
      </c>
      <c r="E146" s="22" t="s">
        <v>950</v>
      </c>
      <c r="F146" s="8" t="s">
        <v>59</v>
      </c>
      <c r="G146" s="23">
        <v>1</v>
      </c>
      <c r="H146" s="24">
        <v>0</v>
      </c>
      <c r="I146" s="24">
        <f>ROUND(ROUND(H146,2)*ROUND(G146,3),2)</f>
        <v>0</v>
      </c>
      <c r="J146" s="8" t="s">
        <v>89</v>
      </c>
      <c r="K146" s="17"/>
      <c r="L146" s="17"/>
      <c r="M146" s="17"/>
      <c r="O146">
        <f>(I146*21)/100</f>
        <v>0</v>
      </c>
      <c r="P146" t="s">
        <v>23</v>
      </c>
    </row>
    <row r="147" spans="1:18" ht="25.5" x14ac:dyDescent="0.2">
      <c r="A147" s="25" t="s">
        <v>61</v>
      </c>
      <c r="E147" s="15" t="s">
        <v>950</v>
      </c>
    </row>
    <row r="148" spans="1:18" x14ac:dyDescent="0.2">
      <c r="A148" s="26" t="s">
        <v>62</v>
      </c>
      <c r="E148" s="27" t="s">
        <v>57</v>
      </c>
    </row>
    <row r="149" spans="1:18" x14ac:dyDescent="0.2">
      <c r="A149" t="s">
        <v>64</v>
      </c>
      <c r="E149" s="15" t="s">
        <v>57</v>
      </c>
    </row>
    <row r="150" spans="1:18" x14ac:dyDescent="0.2">
      <c r="A150" s="17" t="s">
        <v>55</v>
      </c>
      <c r="B150" s="21" t="s">
        <v>188</v>
      </c>
      <c r="C150" s="21" t="s">
        <v>903</v>
      </c>
      <c r="D150" s="17" t="s">
        <v>57</v>
      </c>
      <c r="E150" s="22" t="s">
        <v>904</v>
      </c>
      <c r="F150" s="8" t="s">
        <v>95</v>
      </c>
      <c r="G150" s="23">
        <v>12</v>
      </c>
      <c r="H150" s="24">
        <v>0</v>
      </c>
      <c r="I150" s="24">
        <f>ROUND(ROUND(H150,2)*ROUND(G150,3),2)</f>
        <v>0</v>
      </c>
      <c r="J150" s="8" t="s">
        <v>89</v>
      </c>
      <c r="K150" s="17"/>
      <c r="L150" s="17"/>
      <c r="M150" s="17"/>
      <c r="O150">
        <f>(I150*21)/100</f>
        <v>0</v>
      </c>
      <c r="P150" t="s">
        <v>23</v>
      </c>
    </row>
    <row r="151" spans="1:18" x14ac:dyDescent="0.2">
      <c r="A151" s="25" t="s">
        <v>61</v>
      </c>
      <c r="E151" s="15" t="s">
        <v>904</v>
      </c>
    </row>
    <row r="152" spans="1:18" x14ac:dyDescent="0.2">
      <c r="A152" s="26" t="s">
        <v>62</v>
      </c>
      <c r="E152" s="27" t="s">
        <v>57</v>
      </c>
    </row>
    <row r="153" spans="1:18" x14ac:dyDescent="0.2">
      <c r="A153" t="s">
        <v>64</v>
      </c>
      <c r="E153" s="15" t="s">
        <v>57</v>
      </c>
    </row>
    <row r="154" spans="1:18" x14ac:dyDescent="0.2">
      <c r="A154" s="17" t="s">
        <v>55</v>
      </c>
      <c r="B154" s="21" t="s">
        <v>191</v>
      </c>
      <c r="C154" s="21" t="s">
        <v>909</v>
      </c>
      <c r="D154" s="17" t="s">
        <v>57</v>
      </c>
      <c r="E154" s="22" t="s">
        <v>910</v>
      </c>
      <c r="F154" s="8" t="s">
        <v>95</v>
      </c>
      <c r="G154" s="23">
        <v>12</v>
      </c>
      <c r="H154" s="24">
        <v>0</v>
      </c>
      <c r="I154" s="24">
        <f>ROUND(ROUND(H154,2)*ROUND(G154,3),2)</f>
        <v>0</v>
      </c>
      <c r="J154" s="8" t="s">
        <v>89</v>
      </c>
      <c r="K154" s="17"/>
      <c r="L154" s="17"/>
      <c r="M154" s="17"/>
      <c r="O154">
        <f>(I154*21)/100</f>
        <v>0</v>
      </c>
      <c r="P154" t="s">
        <v>23</v>
      </c>
    </row>
    <row r="155" spans="1:18" x14ac:dyDescent="0.2">
      <c r="A155" s="25" t="s">
        <v>61</v>
      </c>
      <c r="E155" s="15" t="s">
        <v>910</v>
      </c>
    </row>
    <row r="156" spans="1:18" x14ac:dyDescent="0.2">
      <c r="A156" s="26" t="s">
        <v>62</v>
      </c>
      <c r="E156" s="27" t="s">
        <v>57</v>
      </c>
    </row>
    <row r="157" spans="1:18" x14ac:dyDescent="0.2">
      <c r="A157" t="s">
        <v>64</v>
      </c>
      <c r="E157" s="15" t="s">
        <v>57</v>
      </c>
    </row>
    <row r="158" spans="1:18" ht="12.75" customHeight="1" x14ac:dyDescent="0.2">
      <c r="A158" t="s">
        <v>53</v>
      </c>
      <c r="C158" s="28" t="s">
        <v>925</v>
      </c>
      <c r="E158" s="19" t="s">
        <v>926</v>
      </c>
      <c r="I158" s="29">
        <f>0+Q158</f>
        <v>0</v>
      </c>
      <c r="O158">
        <f>0+R158</f>
        <v>0</v>
      </c>
      <c r="Q158">
        <f>0+I159+I163</f>
        <v>0</v>
      </c>
      <c r="R158">
        <f>0+O159+O163</f>
        <v>0</v>
      </c>
    </row>
    <row r="159" spans="1:18" ht="25.5" x14ac:dyDescent="0.2">
      <c r="A159" s="17" t="s">
        <v>55</v>
      </c>
      <c r="B159" s="21" t="s">
        <v>194</v>
      </c>
      <c r="C159" s="21" t="s">
        <v>256</v>
      </c>
      <c r="D159" s="17" t="s">
        <v>57</v>
      </c>
      <c r="E159" s="22" t="s">
        <v>928</v>
      </c>
      <c r="F159" s="8" t="s">
        <v>103</v>
      </c>
      <c r="G159" s="23">
        <v>1</v>
      </c>
      <c r="H159" s="24">
        <v>0</v>
      </c>
      <c r="I159" s="24">
        <f>ROUND(ROUND(H159,2)*ROUND(G159,3),2)</f>
        <v>0</v>
      </c>
      <c r="J159" s="8" t="s">
        <v>60</v>
      </c>
      <c r="K159" s="17"/>
      <c r="L159" s="17"/>
      <c r="M159" s="17"/>
      <c r="O159">
        <f>(I159*21)/100</f>
        <v>0</v>
      </c>
      <c r="P159" t="s">
        <v>23</v>
      </c>
    </row>
    <row r="160" spans="1:18" ht="25.5" x14ac:dyDescent="0.2">
      <c r="A160" s="25" t="s">
        <v>61</v>
      </c>
      <c r="E160" s="15" t="s">
        <v>928</v>
      </c>
    </row>
    <row r="161" spans="1:16" x14ac:dyDescent="0.2">
      <c r="A161" s="26" t="s">
        <v>62</v>
      </c>
      <c r="E161" s="27" t="s">
        <v>57</v>
      </c>
    </row>
    <row r="162" spans="1:16" x14ac:dyDescent="0.2">
      <c r="A162" t="s">
        <v>64</v>
      </c>
      <c r="E162" s="15" t="s">
        <v>57</v>
      </c>
    </row>
    <row r="163" spans="1:16" ht="25.5" x14ac:dyDescent="0.2">
      <c r="A163" s="17" t="s">
        <v>55</v>
      </c>
      <c r="B163" s="21" t="s">
        <v>197</v>
      </c>
      <c r="C163" s="21" t="s">
        <v>934</v>
      </c>
      <c r="D163" s="17" t="s">
        <v>57</v>
      </c>
      <c r="E163" s="22" t="s">
        <v>935</v>
      </c>
      <c r="F163" s="8" t="s">
        <v>103</v>
      </c>
      <c r="G163" s="23">
        <v>0.5</v>
      </c>
      <c r="H163" s="24">
        <v>0</v>
      </c>
      <c r="I163" s="24">
        <f>ROUND(ROUND(H163,2)*ROUND(G163,3),2)</f>
        <v>0</v>
      </c>
      <c r="J163" s="8" t="s">
        <v>89</v>
      </c>
      <c r="K163" s="17"/>
      <c r="L163" s="17"/>
      <c r="M163" s="17"/>
      <c r="O163">
        <f>(I163*21)/100</f>
        <v>0</v>
      </c>
      <c r="P163" t="s">
        <v>23</v>
      </c>
    </row>
    <row r="164" spans="1:16" ht="25.5" x14ac:dyDescent="0.2">
      <c r="A164" s="25" t="s">
        <v>61</v>
      </c>
      <c r="E164" s="15" t="s">
        <v>935</v>
      </c>
    </row>
    <row r="165" spans="1:16" x14ac:dyDescent="0.2">
      <c r="A165" s="26" t="s">
        <v>62</v>
      </c>
      <c r="E165" s="27" t="s">
        <v>57</v>
      </c>
    </row>
    <row r="166" spans="1:16" x14ac:dyDescent="0.2">
      <c r="A166" t="s">
        <v>64</v>
      </c>
      <c r="E166" s="15" t="s">
        <v>57</v>
      </c>
    </row>
  </sheetData>
  <mergeCells count="14">
    <mergeCell ref="G5:G6"/>
    <mergeCell ref="H5:I5"/>
    <mergeCell ref="J5:J6"/>
    <mergeCell ref="K5:M5"/>
    <mergeCell ref="C3:D3"/>
    <mergeCell ref="E3:F3"/>
    <mergeCell ref="C4:D4"/>
    <mergeCell ref="E4:F4"/>
    <mergeCell ref="F5:F6"/>
    <mergeCell ref="A5:A6"/>
    <mergeCell ref="B5:B6"/>
    <mergeCell ref="C5:C6"/>
    <mergeCell ref="D5:D6"/>
    <mergeCell ref="E5:E6"/>
  </mergeCells>
  <pageMargins left="0.75" right="0.75" top="1" bottom="1" header="0.5" footer="0.5"/>
  <pageSetup paperSize="9" scale="46" fitToHeight="0" orientation="portrait" horizontalDpi="300" verticalDpi="30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R48"/>
  <sheetViews>
    <sheetView workbookViewId="0">
      <pane ySplit="7" topLeftCell="A35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1" max="13" width="9.140625" hidden="1" customWidth="1"/>
    <col min="15" max="18" width="9.140625" hidden="1" customWidth="1"/>
  </cols>
  <sheetData>
    <row r="1" spans="1:18" ht="12.75" customHeight="1" x14ac:dyDescent="0.2">
      <c r="A1" t="s">
        <v>11</v>
      </c>
      <c r="B1" s="2"/>
      <c r="D1" s="2"/>
      <c r="E1" s="3"/>
      <c r="F1" s="2"/>
      <c r="G1" s="2"/>
      <c r="H1" s="2"/>
      <c r="I1" s="2"/>
      <c r="J1" s="2"/>
      <c r="K1" s="2"/>
      <c r="L1" s="2"/>
      <c r="M1" s="2"/>
      <c r="P1" t="s">
        <v>22</v>
      </c>
    </row>
    <row r="2" spans="1:18" ht="39.950000000000003" customHeight="1" x14ac:dyDescent="0.2">
      <c r="B2" s="2"/>
      <c r="D2" s="2"/>
      <c r="E2" s="4" t="s">
        <v>13</v>
      </c>
      <c r="F2" s="2"/>
      <c r="G2" s="2"/>
      <c r="H2" s="9"/>
      <c r="I2" s="9"/>
      <c r="J2" s="2"/>
      <c r="K2" s="2"/>
      <c r="L2" s="2"/>
      <c r="M2" s="2"/>
      <c r="O2">
        <f>0+O8</f>
        <v>0</v>
      </c>
      <c r="P2" t="s">
        <v>22</v>
      </c>
    </row>
    <row r="3" spans="1:18" ht="39.950000000000003" customHeight="1" x14ac:dyDescent="0.2">
      <c r="A3" t="s">
        <v>12</v>
      </c>
      <c r="B3" s="11" t="s">
        <v>14</v>
      </c>
      <c r="C3" s="36" t="s">
        <v>15</v>
      </c>
      <c r="D3" s="30"/>
      <c r="E3" s="37" t="s">
        <v>16</v>
      </c>
      <c r="F3" s="30"/>
      <c r="H3" s="8" t="s">
        <v>951</v>
      </c>
      <c r="I3" s="24">
        <f>0+I8</f>
        <v>0</v>
      </c>
      <c r="J3" s="10" t="s">
        <v>0</v>
      </c>
      <c r="O3" t="s">
        <v>19</v>
      </c>
      <c r="P3" t="s">
        <v>23</v>
      </c>
    </row>
    <row r="4" spans="1:18" ht="39.950000000000003" customHeight="1" x14ac:dyDescent="0.2">
      <c r="A4" t="s">
        <v>17</v>
      </c>
      <c r="B4" s="13" t="s">
        <v>18</v>
      </c>
      <c r="C4" s="38" t="s">
        <v>951</v>
      </c>
      <c r="D4" s="30"/>
      <c r="E4" s="39" t="s">
        <v>952</v>
      </c>
      <c r="F4" s="30"/>
      <c r="O4" t="s">
        <v>20</v>
      </c>
      <c r="P4" t="s">
        <v>23</v>
      </c>
    </row>
    <row r="5" spans="1:18" ht="12.75" customHeight="1" x14ac:dyDescent="0.2">
      <c r="A5" s="35" t="s">
        <v>26</v>
      </c>
      <c r="B5" s="35" t="s">
        <v>28</v>
      </c>
      <c r="C5" s="35" t="s">
        <v>30</v>
      </c>
      <c r="D5" s="35" t="s">
        <v>31</v>
      </c>
      <c r="E5" s="35" t="s">
        <v>32</v>
      </c>
      <c r="F5" s="35" t="s">
        <v>34</v>
      </c>
      <c r="G5" s="35" t="s">
        <v>36</v>
      </c>
      <c r="H5" s="35" t="s">
        <v>38</v>
      </c>
      <c r="I5" s="35"/>
      <c r="J5" s="35" t="s">
        <v>43</v>
      </c>
      <c r="K5" s="35" t="s">
        <v>45</v>
      </c>
      <c r="L5" s="35"/>
      <c r="M5" s="35"/>
      <c r="O5" t="s">
        <v>21</v>
      </c>
      <c r="P5" t="s">
        <v>23</v>
      </c>
    </row>
    <row r="6" spans="1:18" ht="12.75" customHeight="1" x14ac:dyDescent="0.2">
      <c r="A6" s="35"/>
      <c r="B6" s="35"/>
      <c r="C6" s="35"/>
      <c r="D6" s="35"/>
      <c r="E6" s="35"/>
      <c r="F6" s="35"/>
      <c r="G6" s="35"/>
      <c r="H6" s="12" t="s">
        <v>39</v>
      </c>
      <c r="I6" s="12" t="s">
        <v>41</v>
      </c>
      <c r="J6" s="35"/>
      <c r="K6" s="12" t="s">
        <v>46</v>
      </c>
      <c r="L6" s="12" t="s">
        <v>47</v>
      </c>
      <c r="M6" s="12" t="s">
        <v>48</v>
      </c>
    </row>
    <row r="7" spans="1:18" ht="12.75" customHeight="1" x14ac:dyDescent="0.2">
      <c r="A7" s="12" t="s">
        <v>27</v>
      </c>
      <c r="B7" s="12" t="s">
        <v>29</v>
      </c>
      <c r="C7" s="12" t="s">
        <v>23</v>
      </c>
      <c r="D7" s="12" t="s">
        <v>22</v>
      </c>
      <c r="E7" s="12" t="s">
        <v>33</v>
      </c>
      <c r="F7" s="12" t="s">
        <v>35</v>
      </c>
      <c r="G7" s="12" t="s">
        <v>37</v>
      </c>
      <c r="H7" s="12" t="s">
        <v>40</v>
      </c>
      <c r="I7" s="12" t="s">
        <v>42</v>
      </c>
      <c r="J7" s="12" t="s">
        <v>44</v>
      </c>
      <c r="K7" s="12" t="s">
        <v>49</v>
      </c>
      <c r="L7" s="12" t="s">
        <v>50</v>
      </c>
      <c r="M7" s="12" t="s">
        <v>51</v>
      </c>
    </row>
    <row r="8" spans="1:18" ht="12.75" customHeight="1" x14ac:dyDescent="0.2">
      <c r="A8" t="s">
        <v>53</v>
      </c>
      <c r="C8" s="18" t="s">
        <v>27</v>
      </c>
      <c r="E8" s="19" t="s">
        <v>249</v>
      </c>
      <c r="I8" s="20">
        <f>0+Q8</f>
        <v>0</v>
      </c>
      <c r="O8">
        <f>0+R8</f>
        <v>0</v>
      </c>
      <c r="Q8">
        <f>0+I9+I13+I17+I21+I25+I29+I33+I37+I41+I45</f>
        <v>0</v>
      </c>
      <c r="R8">
        <f>0+O9+O13+O17+O21+O25+O29+O33+O37+O41+O45</f>
        <v>0</v>
      </c>
    </row>
    <row r="9" spans="1:18" ht="25.5" x14ac:dyDescent="0.2">
      <c r="A9" s="17" t="s">
        <v>55</v>
      </c>
      <c r="B9" s="21" t="s">
        <v>29</v>
      </c>
      <c r="C9" s="21" t="s">
        <v>264</v>
      </c>
      <c r="D9" s="17" t="s">
        <v>57</v>
      </c>
      <c r="E9" s="22" t="s">
        <v>954</v>
      </c>
      <c r="F9" s="8" t="s">
        <v>103</v>
      </c>
      <c r="G9" s="23">
        <v>0.2</v>
      </c>
      <c r="H9" s="24">
        <v>0</v>
      </c>
      <c r="I9" s="24">
        <f>ROUND(ROUND(H9,2)*ROUND(G9,3),2)</f>
        <v>0</v>
      </c>
      <c r="J9" s="8" t="s">
        <v>60</v>
      </c>
      <c r="K9" s="17"/>
      <c r="L9" s="17"/>
      <c r="M9" s="17"/>
      <c r="O9">
        <f>(I9*21)/100</f>
        <v>0</v>
      </c>
      <c r="P9" t="s">
        <v>23</v>
      </c>
    </row>
    <row r="10" spans="1:18" x14ac:dyDescent="0.2">
      <c r="A10" s="25" t="s">
        <v>61</v>
      </c>
      <c r="E10" s="15" t="s">
        <v>57</v>
      </c>
    </row>
    <row r="11" spans="1:18" ht="38.25" x14ac:dyDescent="0.2">
      <c r="A11" s="26" t="s">
        <v>62</v>
      </c>
      <c r="E11" s="27" t="s">
        <v>955</v>
      </c>
    </row>
    <row r="12" spans="1:18" ht="140.25" x14ac:dyDescent="0.2">
      <c r="A12" t="s">
        <v>64</v>
      </c>
      <c r="E12" s="15" t="s">
        <v>254</v>
      </c>
    </row>
    <row r="13" spans="1:18" ht="25.5" x14ac:dyDescent="0.2">
      <c r="A13" s="17" t="s">
        <v>55</v>
      </c>
      <c r="B13" s="21" t="s">
        <v>23</v>
      </c>
      <c r="C13" s="21" t="s">
        <v>268</v>
      </c>
      <c r="D13" s="17" t="s">
        <v>57</v>
      </c>
      <c r="E13" s="22" t="s">
        <v>956</v>
      </c>
      <c r="F13" s="8" t="s">
        <v>103</v>
      </c>
      <c r="G13" s="23">
        <v>7.0000000000000007E-2</v>
      </c>
      <c r="H13" s="24">
        <v>0</v>
      </c>
      <c r="I13" s="24">
        <f>ROUND(ROUND(H13,2)*ROUND(G13,3),2)</f>
        <v>0</v>
      </c>
      <c r="J13" s="8" t="s">
        <v>60</v>
      </c>
      <c r="K13" s="17"/>
      <c r="L13" s="17"/>
      <c r="M13" s="17"/>
      <c r="O13">
        <f>(I13*21)/100</f>
        <v>0</v>
      </c>
      <c r="P13" t="s">
        <v>23</v>
      </c>
    </row>
    <row r="14" spans="1:18" x14ac:dyDescent="0.2">
      <c r="A14" s="25" t="s">
        <v>61</v>
      </c>
      <c r="E14" s="15" t="s">
        <v>57</v>
      </c>
    </row>
    <row r="15" spans="1:18" ht="38.25" x14ac:dyDescent="0.2">
      <c r="A15" s="26" t="s">
        <v>62</v>
      </c>
      <c r="E15" s="27" t="s">
        <v>957</v>
      </c>
    </row>
    <row r="16" spans="1:18" ht="140.25" x14ac:dyDescent="0.2">
      <c r="A16" t="s">
        <v>64</v>
      </c>
      <c r="E16" s="15" t="s">
        <v>254</v>
      </c>
    </row>
    <row r="17" spans="1:16" ht="25.5" x14ac:dyDescent="0.2">
      <c r="A17" s="17" t="s">
        <v>55</v>
      </c>
      <c r="B17" s="21" t="s">
        <v>22</v>
      </c>
      <c r="C17" s="21" t="s">
        <v>260</v>
      </c>
      <c r="D17" s="17" t="s">
        <v>57</v>
      </c>
      <c r="E17" s="22" t="s">
        <v>958</v>
      </c>
      <c r="F17" s="8" t="s">
        <v>103</v>
      </c>
      <c r="G17" s="23">
        <v>22.273</v>
      </c>
      <c r="H17" s="24">
        <v>0</v>
      </c>
      <c r="I17" s="24">
        <f>ROUND(ROUND(H17,2)*ROUND(G17,3),2)</f>
        <v>0</v>
      </c>
      <c r="J17" s="8" t="s">
        <v>60</v>
      </c>
      <c r="K17" s="17"/>
      <c r="L17" s="17"/>
      <c r="M17" s="17"/>
      <c r="O17">
        <f>(I17*21)/100</f>
        <v>0</v>
      </c>
      <c r="P17" t="s">
        <v>23</v>
      </c>
    </row>
    <row r="18" spans="1:16" x14ac:dyDescent="0.2">
      <c r="A18" s="25" t="s">
        <v>61</v>
      </c>
      <c r="E18" s="15" t="s">
        <v>57</v>
      </c>
    </row>
    <row r="19" spans="1:16" ht="255" x14ac:dyDescent="0.2">
      <c r="A19" s="26" t="s">
        <v>62</v>
      </c>
      <c r="E19" s="27" t="s">
        <v>959</v>
      </c>
    </row>
    <row r="20" spans="1:16" ht="140.25" x14ac:dyDescent="0.2">
      <c r="A20" t="s">
        <v>64</v>
      </c>
      <c r="E20" s="15" t="s">
        <v>254</v>
      </c>
    </row>
    <row r="21" spans="1:16" ht="38.25" x14ac:dyDescent="0.2">
      <c r="A21" s="17" t="s">
        <v>55</v>
      </c>
      <c r="B21" s="21" t="s">
        <v>33</v>
      </c>
      <c r="C21" s="21" t="s">
        <v>256</v>
      </c>
      <c r="D21" s="17" t="s">
        <v>57</v>
      </c>
      <c r="E21" s="22" t="s">
        <v>960</v>
      </c>
      <c r="F21" s="8" t="s">
        <v>103</v>
      </c>
      <c r="G21" s="23">
        <v>162.00899999999999</v>
      </c>
      <c r="H21" s="24">
        <v>0</v>
      </c>
      <c r="I21" s="24">
        <f>ROUND(ROUND(H21,2)*ROUND(G21,3),2)</f>
        <v>0</v>
      </c>
      <c r="J21" s="8" t="s">
        <v>60</v>
      </c>
      <c r="K21" s="17"/>
      <c r="L21" s="17"/>
      <c r="M21" s="17"/>
      <c r="O21">
        <f>(I21*21)/100</f>
        <v>0</v>
      </c>
      <c r="P21" t="s">
        <v>23</v>
      </c>
    </row>
    <row r="22" spans="1:16" x14ac:dyDescent="0.2">
      <c r="A22" s="25" t="s">
        <v>61</v>
      </c>
      <c r="E22" s="15" t="s">
        <v>57</v>
      </c>
    </row>
    <row r="23" spans="1:16" ht="165.75" x14ac:dyDescent="0.2">
      <c r="A23" s="26" t="s">
        <v>62</v>
      </c>
      <c r="E23" s="27" t="s">
        <v>961</v>
      </c>
    </row>
    <row r="24" spans="1:16" ht="140.25" x14ac:dyDescent="0.2">
      <c r="A24" t="s">
        <v>64</v>
      </c>
      <c r="E24" s="15" t="s">
        <v>254</v>
      </c>
    </row>
    <row r="25" spans="1:16" ht="25.5" x14ac:dyDescent="0.2">
      <c r="A25" s="17" t="s">
        <v>55</v>
      </c>
      <c r="B25" s="21" t="s">
        <v>35</v>
      </c>
      <c r="C25" s="21" t="s">
        <v>251</v>
      </c>
      <c r="D25" s="17" t="s">
        <v>57</v>
      </c>
      <c r="E25" s="22" t="s">
        <v>962</v>
      </c>
      <c r="F25" s="8" t="s">
        <v>103</v>
      </c>
      <c r="G25" s="23">
        <v>954.44</v>
      </c>
      <c r="H25" s="24">
        <v>0</v>
      </c>
      <c r="I25" s="24">
        <f>ROUND(ROUND(H25,2)*ROUND(G25,3),2)</f>
        <v>0</v>
      </c>
      <c r="J25" s="8" t="s">
        <v>60</v>
      </c>
      <c r="K25" s="17"/>
      <c r="L25" s="17"/>
      <c r="M25" s="17"/>
      <c r="O25">
        <f>(I25*21)/100</f>
        <v>0</v>
      </c>
      <c r="P25" t="s">
        <v>23</v>
      </c>
    </row>
    <row r="26" spans="1:16" x14ac:dyDescent="0.2">
      <c r="A26" s="25" t="s">
        <v>61</v>
      </c>
      <c r="E26" s="15" t="s">
        <v>57</v>
      </c>
    </row>
    <row r="27" spans="1:16" ht="204" x14ac:dyDescent="0.2">
      <c r="A27" s="26" t="s">
        <v>62</v>
      </c>
      <c r="E27" s="27" t="s">
        <v>963</v>
      </c>
    </row>
    <row r="28" spans="1:16" ht="140.25" x14ac:dyDescent="0.2">
      <c r="A28" t="s">
        <v>64</v>
      </c>
      <c r="E28" s="15" t="s">
        <v>254</v>
      </c>
    </row>
    <row r="29" spans="1:16" ht="25.5" x14ac:dyDescent="0.2">
      <c r="A29" s="17" t="s">
        <v>55</v>
      </c>
      <c r="B29" s="21" t="s">
        <v>37</v>
      </c>
      <c r="C29" s="21" t="s">
        <v>101</v>
      </c>
      <c r="D29" s="17" t="s">
        <v>57</v>
      </c>
      <c r="E29" s="22" t="s">
        <v>102</v>
      </c>
      <c r="F29" s="8" t="s">
        <v>103</v>
      </c>
      <c r="G29" s="23">
        <v>0.27</v>
      </c>
      <c r="H29" s="24">
        <v>0</v>
      </c>
      <c r="I29" s="24">
        <f>ROUND(ROUND(H29,2)*ROUND(G29,3),2)</f>
        <v>0</v>
      </c>
      <c r="J29" s="8" t="s">
        <v>89</v>
      </c>
      <c r="K29" s="17"/>
      <c r="L29" s="17"/>
      <c r="M29" s="17"/>
      <c r="O29">
        <f>(I29*21)/100</f>
        <v>0</v>
      </c>
      <c r="P29" t="s">
        <v>23</v>
      </c>
    </row>
    <row r="30" spans="1:16" ht="25.5" x14ac:dyDescent="0.2">
      <c r="A30" s="25" t="s">
        <v>61</v>
      </c>
      <c r="E30" s="15" t="s">
        <v>104</v>
      </c>
    </row>
    <row r="31" spans="1:16" x14ac:dyDescent="0.2">
      <c r="A31" s="26" t="s">
        <v>62</v>
      </c>
      <c r="E31" s="27" t="s">
        <v>964</v>
      </c>
    </row>
    <row r="32" spans="1:16" x14ac:dyDescent="0.2">
      <c r="A32" t="s">
        <v>64</v>
      </c>
      <c r="E32" s="15" t="s">
        <v>57</v>
      </c>
    </row>
    <row r="33" spans="1:16" ht="25.5" x14ac:dyDescent="0.2">
      <c r="A33" s="17" t="s">
        <v>55</v>
      </c>
      <c r="B33" s="21" t="s">
        <v>105</v>
      </c>
      <c r="C33" s="21" t="s">
        <v>106</v>
      </c>
      <c r="D33" s="17" t="s">
        <v>57</v>
      </c>
      <c r="E33" s="22" t="s">
        <v>965</v>
      </c>
      <c r="F33" s="8" t="s">
        <v>103</v>
      </c>
      <c r="G33" s="23">
        <v>1.1000000000000001</v>
      </c>
      <c r="H33" s="24">
        <v>0</v>
      </c>
      <c r="I33" s="24">
        <f>ROUND(ROUND(H33,2)*ROUND(G33,3),2)</f>
        <v>0</v>
      </c>
      <c r="J33" s="8" t="s">
        <v>89</v>
      </c>
      <c r="K33" s="17"/>
      <c r="L33" s="17"/>
      <c r="M33" s="17"/>
      <c r="O33">
        <f>(I33*21)/100</f>
        <v>0</v>
      </c>
      <c r="P33" t="s">
        <v>23</v>
      </c>
    </row>
    <row r="34" spans="1:16" ht="25.5" x14ac:dyDescent="0.2">
      <c r="A34" s="25" t="s">
        <v>61</v>
      </c>
      <c r="E34" s="15" t="s">
        <v>108</v>
      </c>
    </row>
    <row r="35" spans="1:16" x14ac:dyDescent="0.2">
      <c r="A35" s="26" t="s">
        <v>62</v>
      </c>
      <c r="E35" s="27" t="s">
        <v>966</v>
      </c>
    </row>
    <row r="36" spans="1:16" x14ac:dyDescent="0.2">
      <c r="A36" t="s">
        <v>64</v>
      </c>
      <c r="E36" s="15" t="s">
        <v>57</v>
      </c>
    </row>
    <row r="37" spans="1:16" ht="25.5" x14ac:dyDescent="0.2">
      <c r="A37" s="17" t="s">
        <v>55</v>
      </c>
      <c r="B37" s="21" t="s">
        <v>215</v>
      </c>
      <c r="C37" s="21" t="s">
        <v>620</v>
      </c>
      <c r="D37" s="17" t="s">
        <v>57</v>
      </c>
      <c r="E37" s="22" t="s">
        <v>621</v>
      </c>
      <c r="F37" s="8" t="s">
        <v>103</v>
      </c>
      <c r="G37" s="23">
        <v>67.7</v>
      </c>
      <c r="H37" s="24">
        <v>0</v>
      </c>
      <c r="I37" s="24">
        <f>ROUND(ROUND(H37,2)*ROUND(G37,3),2)</f>
        <v>0</v>
      </c>
      <c r="J37" s="8" t="s">
        <v>89</v>
      </c>
      <c r="K37" s="17"/>
      <c r="L37" s="17"/>
      <c r="M37" s="17"/>
      <c r="O37">
        <f>(I37*21)/100</f>
        <v>0</v>
      </c>
      <c r="P37" t="s">
        <v>23</v>
      </c>
    </row>
    <row r="38" spans="1:16" ht="25.5" x14ac:dyDescent="0.2">
      <c r="A38" s="25" t="s">
        <v>61</v>
      </c>
      <c r="E38" s="15" t="s">
        <v>617</v>
      </c>
    </row>
    <row r="39" spans="1:16" x14ac:dyDescent="0.2">
      <c r="A39" s="26" t="s">
        <v>62</v>
      </c>
      <c r="E39" s="27" t="s">
        <v>967</v>
      </c>
    </row>
    <row r="40" spans="1:16" ht="102" x14ac:dyDescent="0.2">
      <c r="A40" t="s">
        <v>64</v>
      </c>
      <c r="E40" s="15" t="s">
        <v>619</v>
      </c>
    </row>
    <row r="41" spans="1:16" ht="25.5" x14ac:dyDescent="0.2">
      <c r="A41" s="17" t="s">
        <v>55</v>
      </c>
      <c r="B41" s="21" t="s">
        <v>819</v>
      </c>
      <c r="C41" s="21" t="s">
        <v>931</v>
      </c>
      <c r="D41" s="17" t="s">
        <v>57</v>
      </c>
      <c r="E41" s="22" t="s">
        <v>932</v>
      </c>
      <c r="F41" s="8" t="s">
        <v>103</v>
      </c>
      <c r="G41" s="23">
        <v>1</v>
      </c>
      <c r="H41" s="24">
        <v>0</v>
      </c>
      <c r="I41" s="24">
        <f>ROUND(ROUND(H41,2)*ROUND(G41,3),2)</f>
        <v>0</v>
      </c>
      <c r="J41" s="8" t="s">
        <v>89</v>
      </c>
      <c r="K41" s="17"/>
      <c r="L41" s="17"/>
      <c r="M41" s="17"/>
      <c r="O41">
        <f>(I41*21)/100</f>
        <v>0</v>
      </c>
      <c r="P41" t="s">
        <v>23</v>
      </c>
    </row>
    <row r="42" spans="1:16" ht="25.5" x14ac:dyDescent="0.2">
      <c r="A42" s="25" t="s">
        <v>61</v>
      </c>
      <c r="E42" s="15" t="s">
        <v>932</v>
      </c>
    </row>
    <row r="43" spans="1:16" x14ac:dyDescent="0.2">
      <c r="A43" s="26" t="s">
        <v>62</v>
      </c>
      <c r="E43" s="27" t="s">
        <v>57</v>
      </c>
    </row>
    <row r="44" spans="1:16" x14ac:dyDescent="0.2">
      <c r="A44" t="s">
        <v>64</v>
      </c>
      <c r="E44" s="15" t="s">
        <v>57</v>
      </c>
    </row>
    <row r="45" spans="1:16" ht="25.5" x14ac:dyDescent="0.2">
      <c r="A45" s="17" t="s">
        <v>55</v>
      </c>
      <c r="B45" s="21" t="s">
        <v>933</v>
      </c>
      <c r="C45" s="21" t="s">
        <v>934</v>
      </c>
      <c r="D45" s="17" t="s">
        <v>57</v>
      </c>
      <c r="E45" s="22" t="s">
        <v>935</v>
      </c>
      <c r="F45" s="8" t="s">
        <v>103</v>
      </c>
      <c r="G45" s="23">
        <v>1</v>
      </c>
      <c r="H45" s="24">
        <v>0</v>
      </c>
      <c r="I45" s="24">
        <f>ROUND(ROUND(H45,2)*ROUND(G45,3),2)</f>
        <v>0</v>
      </c>
      <c r="J45" s="8" t="s">
        <v>89</v>
      </c>
      <c r="K45" s="17"/>
      <c r="L45" s="17"/>
      <c r="M45" s="17"/>
      <c r="O45">
        <f>(I45*21)/100</f>
        <v>0</v>
      </c>
      <c r="P45" t="s">
        <v>23</v>
      </c>
    </row>
    <row r="46" spans="1:16" ht="25.5" x14ac:dyDescent="0.2">
      <c r="A46" s="25" t="s">
        <v>61</v>
      </c>
      <c r="E46" s="15" t="s">
        <v>935</v>
      </c>
    </row>
    <row r="47" spans="1:16" ht="25.5" x14ac:dyDescent="0.2">
      <c r="A47" s="26" t="s">
        <v>62</v>
      </c>
      <c r="E47" s="27" t="s">
        <v>968</v>
      </c>
    </row>
    <row r="48" spans="1:16" x14ac:dyDescent="0.2">
      <c r="A48" t="s">
        <v>64</v>
      </c>
      <c r="E48" s="15" t="s">
        <v>57</v>
      </c>
    </row>
  </sheetData>
  <mergeCells count="14">
    <mergeCell ref="G5:G6"/>
    <mergeCell ref="H5:I5"/>
    <mergeCell ref="J5:J6"/>
    <mergeCell ref="K5:M5"/>
    <mergeCell ref="C3:D3"/>
    <mergeCell ref="E3:F3"/>
    <mergeCell ref="C4:D4"/>
    <mergeCell ref="E4:F4"/>
    <mergeCell ref="F5:F6"/>
    <mergeCell ref="A5:A6"/>
    <mergeCell ref="B5:B6"/>
    <mergeCell ref="C5:C6"/>
    <mergeCell ref="D5:D6"/>
    <mergeCell ref="E5:E6"/>
  </mergeCells>
  <pageMargins left="0.75" right="0.75" top="1" bottom="1" header="0.5" footer="0.5"/>
  <pageSetup paperSize="9" scale="46" fitToHeight="0" orientation="portrait" horizontalDpi="300" verticalDpi="30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R48"/>
  <sheetViews>
    <sheetView workbookViewId="0">
      <pane ySplit="7" topLeftCell="A17" activePane="bottomLeft" state="frozen"/>
      <selection pane="bottomLeft" activeCell="E24" sqref="E24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1" max="13" width="9.140625" hidden="1" customWidth="1"/>
    <col min="15" max="18" width="9.140625" hidden="1" customWidth="1"/>
  </cols>
  <sheetData>
    <row r="1" spans="1:18" ht="12.75" customHeight="1" x14ac:dyDescent="0.2">
      <c r="A1" t="s">
        <v>11</v>
      </c>
      <c r="B1" s="2"/>
      <c r="D1" s="2"/>
      <c r="E1" s="3"/>
      <c r="F1" s="2"/>
      <c r="G1" s="2"/>
      <c r="H1" s="2"/>
      <c r="I1" s="2"/>
      <c r="J1" s="2"/>
      <c r="K1" s="2"/>
      <c r="L1" s="2"/>
      <c r="M1" s="2"/>
      <c r="P1" t="s">
        <v>22</v>
      </c>
    </row>
    <row r="2" spans="1:18" ht="39.950000000000003" customHeight="1" x14ac:dyDescent="0.2">
      <c r="B2" s="2"/>
      <c r="D2" s="2"/>
      <c r="E2" s="4" t="s">
        <v>13</v>
      </c>
      <c r="F2" s="2"/>
      <c r="G2" s="2"/>
      <c r="H2" s="9"/>
      <c r="I2" s="9"/>
      <c r="J2" s="2"/>
      <c r="K2" s="2"/>
      <c r="L2" s="2"/>
      <c r="M2" s="2"/>
      <c r="O2">
        <f>0+O8</f>
        <v>0</v>
      </c>
      <c r="P2" t="s">
        <v>22</v>
      </c>
    </row>
    <row r="3" spans="1:18" ht="39.950000000000003" customHeight="1" x14ac:dyDescent="0.2">
      <c r="A3" t="s">
        <v>12</v>
      </c>
      <c r="B3" s="11" t="s">
        <v>14</v>
      </c>
      <c r="C3" s="36" t="s">
        <v>15</v>
      </c>
      <c r="D3" s="30"/>
      <c r="E3" s="37" t="s">
        <v>16</v>
      </c>
      <c r="F3" s="30"/>
      <c r="H3" s="8" t="s">
        <v>969</v>
      </c>
      <c r="I3" s="24">
        <f>0+I8</f>
        <v>0</v>
      </c>
      <c r="J3" s="10" t="s">
        <v>0</v>
      </c>
      <c r="O3" t="s">
        <v>19</v>
      </c>
      <c r="P3" t="s">
        <v>23</v>
      </c>
    </row>
    <row r="4" spans="1:18" ht="39.950000000000003" customHeight="1" x14ac:dyDescent="0.2">
      <c r="A4" t="s">
        <v>17</v>
      </c>
      <c r="B4" s="13" t="s">
        <v>18</v>
      </c>
      <c r="C4" s="38" t="s">
        <v>969</v>
      </c>
      <c r="D4" s="30"/>
      <c r="E4" s="39" t="s">
        <v>970</v>
      </c>
      <c r="F4" s="30"/>
      <c r="O4" t="s">
        <v>20</v>
      </c>
      <c r="P4" t="s">
        <v>23</v>
      </c>
    </row>
    <row r="5" spans="1:18" ht="12.75" customHeight="1" x14ac:dyDescent="0.2">
      <c r="A5" s="35" t="s">
        <v>26</v>
      </c>
      <c r="B5" s="35" t="s">
        <v>28</v>
      </c>
      <c r="C5" s="35" t="s">
        <v>30</v>
      </c>
      <c r="D5" s="35" t="s">
        <v>31</v>
      </c>
      <c r="E5" s="35" t="s">
        <v>32</v>
      </c>
      <c r="F5" s="35" t="s">
        <v>34</v>
      </c>
      <c r="G5" s="35" t="s">
        <v>36</v>
      </c>
      <c r="H5" s="35" t="s">
        <v>38</v>
      </c>
      <c r="I5" s="35"/>
      <c r="J5" s="35" t="s">
        <v>43</v>
      </c>
      <c r="K5" s="35" t="s">
        <v>45</v>
      </c>
      <c r="L5" s="35"/>
      <c r="M5" s="35"/>
      <c r="O5" t="s">
        <v>21</v>
      </c>
      <c r="P5" t="s">
        <v>23</v>
      </c>
    </row>
    <row r="6" spans="1:18" ht="12.75" customHeight="1" x14ac:dyDescent="0.2">
      <c r="A6" s="35"/>
      <c r="B6" s="35"/>
      <c r="C6" s="35"/>
      <c r="D6" s="35"/>
      <c r="E6" s="35"/>
      <c r="F6" s="35"/>
      <c r="G6" s="35"/>
      <c r="H6" s="12" t="s">
        <v>39</v>
      </c>
      <c r="I6" s="12" t="s">
        <v>41</v>
      </c>
      <c r="J6" s="35"/>
      <c r="K6" s="12" t="s">
        <v>46</v>
      </c>
      <c r="L6" s="12" t="s">
        <v>47</v>
      </c>
      <c r="M6" s="12" t="s">
        <v>48</v>
      </c>
    </row>
    <row r="7" spans="1:18" ht="12.75" customHeight="1" x14ac:dyDescent="0.2">
      <c r="A7" s="12" t="s">
        <v>27</v>
      </c>
      <c r="B7" s="12" t="s">
        <v>29</v>
      </c>
      <c r="C7" s="12" t="s">
        <v>23</v>
      </c>
      <c r="D7" s="12" t="s">
        <v>22</v>
      </c>
      <c r="E7" s="12" t="s">
        <v>33</v>
      </c>
      <c r="F7" s="12" t="s">
        <v>35</v>
      </c>
      <c r="G7" s="12" t="s">
        <v>37</v>
      </c>
      <c r="H7" s="12" t="s">
        <v>40</v>
      </c>
      <c r="I7" s="12" t="s">
        <v>42</v>
      </c>
      <c r="J7" s="12" t="s">
        <v>44</v>
      </c>
      <c r="K7" s="12" t="s">
        <v>49</v>
      </c>
      <c r="L7" s="12" t="s">
        <v>50</v>
      </c>
      <c r="M7" s="12" t="s">
        <v>51</v>
      </c>
    </row>
    <row r="8" spans="1:18" ht="12.75" customHeight="1" x14ac:dyDescent="0.2">
      <c r="A8" t="s">
        <v>53</v>
      </c>
      <c r="C8" s="18" t="s">
        <v>27</v>
      </c>
      <c r="E8" s="19" t="s">
        <v>249</v>
      </c>
      <c r="I8" s="20">
        <f>0+Q8</f>
        <v>0</v>
      </c>
      <c r="O8">
        <f>0+R8</f>
        <v>0</v>
      </c>
      <c r="Q8">
        <f>0+I9+I13+I17+I21+I25+I29+I33+I37+I41+I45</f>
        <v>0</v>
      </c>
      <c r="R8">
        <f>0+O9+O13+O17+O21+O25+O29+O33+O37+O41+O45</f>
        <v>0</v>
      </c>
    </row>
    <row r="9" spans="1:18" x14ac:dyDescent="0.2">
      <c r="A9" s="17" t="s">
        <v>55</v>
      </c>
      <c r="B9" s="21" t="s">
        <v>29</v>
      </c>
      <c r="C9" s="21" t="s">
        <v>972</v>
      </c>
      <c r="D9" s="17" t="s">
        <v>57</v>
      </c>
      <c r="E9" s="22" t="s">
        <v>973</v>
      </c>
      <c r="F9" s="8" t="s">
        <v>68</v>
      </c>
      <c r="G9" s="23">
        <v>1</v>
      </c>
      <c r="H9" s="24">
        <v>0</v>
      </c>
      <c r="I9" s="24">
        <f>ROUND(ROUND(H9,2)*ROUND(G9,3),2)</f>
        <v>0</v>
      </c>
      <c r="J9" s="8" t="s">
        <v>60</v>
      </c>
      <c r="K9" s="17"/>
      <c r="L9" s="17"/>
      <c r="M9" s="17"/>
      <c r="O9">
        <f>(I9*21)/100</f>
        <v>0</v>
      </c>
      <c r="P9" t="s">
        <v>23</v>
      </c>
    </row>
    <row r="10" spans="1:18" x14ac:dyDescent="0.2">
      <c r="A10" s="25" t="s">
        <v>61</v>
      </c>
      <c r="E10" s="15" t="s">
        <v>57</v>
      </c>
    </row>
    <row r="11" spans="1:18" ht="25.5" x14ac:dyDescent="0.2">
      <c r="A11" s="26" t="s">
        <v>62</v>
      </c>
      <c r="E11" s="27" t="s">
        <v>974</v>
      </c>
    </row>
    <row r="12" spans="1:18" x14ac:dyDescent="0.2">
      <c r="A12" t="s">
        <v>64</v>
      </c>
      <c r="E12" s="15" t="s">
        <v>975</v>
      </c>
    </row>
    <row r="13" spans="1:18" x14ac:dyDescent="0.2">
      <c r="A13" s="17" t="s">
        <v>55</v>
      </c>
      <c r="B13" s="21" t="s">
        <v>23</v>
      </c>
      <c r="C13" s="21" t="s">
        <v>976</v>
      </c>
      <c r="D13" s="17" t="s">
        <v>57</v>
      </c>
      <c r="E13" s="22" t="s">
        <v>977</v>
      </c>
      <c r="F13" s="8" t="s">
        <v>68</v>
      </c>
      <c r="G13" s="23">
        <v>1</v>
      </c>
      <c r="H13" s="24">
        <v>0</v>
      </c>
      <c r="I13" s="24">
        <f>ROUND(ROUND(H13,2)*ROUND(G13,3),2)</f>
        <v>0</v>
      </c>
      <c r="J13" s="8" t="s">
        <v>60</v>
      </c>
      <c r="K13" s="17"/>
      <c r="L13" s="17"/>
      <c r="M13" s="17"/>
      <c r="O13">
        <f>(I13*21)/100</f>
        <v>0</v>
      </c>
      <c r="P13" t="s">
        <v>23</v>
      </c>
    </row>
    <row r="14" spans="1:18" x14ac:dyDescent="0.2">
      <c r="A14" s="25" t="s">
        <v>61</v>
      </c>
      <c r="E14" s="15" t="s">
        <v>57</v>
      </c>
    </row>
    <row r="15" spans="1:18" ht="25.5" x14ac:dyDescent="0.2">
      <c r="A15" s="26" t="s">
        <v>62</v>
      </c>
      <c r="E15" s="27" t="s">
        <v>978</v>
      </c>
    </row>
    <row r="16" spans="1:18" x14ac:dyDescent="0.2">
      <c r="A16" t="s">
        <v>64</v>
      </c>
      <c r="E16" s="15" t="s">
        <v>975</v>
      </c>
    </row>
    <row r="17" spans="1:16" x14ac:dyDescent="0.2">
      <c r="A17" s="17" t="s">
        <v>55</v>
      </c>
      <c r="B17" s="21" t="s">
        <v>22</v>
      </c>
      <c r="C17" s="21" t="s">
        <v>979</v>
      </c>
      <c r="D17" s="17" t="s">
        <v>57</v>
      </c>
      <c r="E17" s="22" t="s">
        <v>980</v>
      </c>
      <c r="F17" s="8" t="s">
        <v>88</v>
      </c>
      <c r="G17" s="23">
        <v>1</v>
      </c>
      <c r="H17" s="24">
        <v>0</v>
      </c>
      <c r="I17" s="24">
        <f>ROUND(ROUND(H17,2)*ROUND(G17,3),2)</f>
        <v>0</v>
      </c>
      <c r="J17" s="8" t="s">
        <v>60</v>
      </c>
      <c r="K17" s="17"/>
      <c r="L17" s="17"/>
      <c r="M17" s="17"/>
      <c r="O17">
        <f>(I17*21)/100</f>
        <v>0</v>
      </c>
      <c r="P17" t="s">
        <v>23</v>
      </c>
    </row>
    <row r="18" spans="1:16" x14ac:dyDescent="0.2">
      <c r="A18" s="25" t="s">
        <v>61</v>
      </c>
      <c r="E18" s="15" t="s">
        <v>57</v>
      </c>
    </row>
    <row r="19" spans="1:16" ht="38.25" x14ac:dyDescent="0.2">
      <c r="A19" s="26" t="s">
        <v>62</v>
      </c>
      <c r="E19" s="27" t="s">
        <v>981</v>
      </c>
    </row>
    <row r="20" spans="1:16" x14ac:dyDescent="0.2">
      <c r="A20" t="s">
        <v>64</v>
      </c>
      <c r="E20" s="15" t="s">
        <v>461</v>
      </c>
    </row>
    <row r="21" spans="1:16" x14ac:dyDescent="0.2">
      <c r="A21" s="17" t="s">
        <v>55</v>
      </c>
      <c r="B21" s="21" t="s">
        <v>33</v>
      </c>
      <c r="C21" s="21" t="s">
        <v>982</v>
      </c>
      <c r="D21" s="17" t="s">
        <v>57</v>
      </c>
      <c r="E21" s="22" t="s">
        <v>87</v>
      </c>
      <c r="F21" s="8" t="s">
        <v>88</v>
      </c>
      <c r="G21" s="23">
        <v>1</v>
      </c>
      <c r="H21" s="24">
        <v>0</v>
      </c>
      <c r="I21" s="24">
        <f>ROUND(ROUND(H21,2)*ROUND(G21,3),2)</f>
        <v>0</v>
      </c>
      <c r="J21" s="8" t="s">
        <v>60</v>
      </c>
      <c r="K21" s="17"/>
      <c r="L21" s="17"/>
      <c r="M21" s="17"/>
      <c r="O21">
        <f>(I21*21)/100</f>
        <v>0</v>
      </c>
      <c r="P21" t="s">
        <v>23</v>
      </c>
    </row>
    <row r="22" spans="1:16" x14ac:dyDescent="0.2">
      <c r="A22" s="25" t="s">
        <v>61</v>
      </c>
      <c r="E22" s="15" t="s">
        <v>57</v>
      </c>
    </row>
    <row r="23" spans="1:16" ht="25.5" x14ac:dyDescent="0.2">
      <c r="A23" s="26" t="s">
        <v>62</v>
      </c>
      <c r="E23" s="27" t="s">
        <v>983</v>
      </c>
    </row>
    <row r="24" spans="1:16" x14ac:dyDescent="0.2">
      <c r="A24" t="s">
        <v>64</v>
      </c>
      <c r="E24" s="15" t="s">
        <v>461</v>
      </c>
    </row>
    <row r="25" spans="1:16" x14ac:dyDescent="0.2">
      <c r="A25" s="17" t="s">
        <v>55</v>
      </c>
      <c r="B25" s="21" t="s">
        <v>35</v>
      </c>
      <c r="C25" s="21" t="s">
        <v>984</v>
      </c>
      <c r="D25" s="17" t="s">
        <v>57</v>
      </c>
      <c r="E25" s="22" t="s">
        <v>985</v>
      </c>
      <c r="F25" s="8" t="s">
        <v>88</v>
      </c>
      <c r="G25" s="23">
        <v>1</v>
      </c>
      <c r="H25" s="24">
        <v>0</v>
      </c>
      <c r="I25" s="24">
        <f>ROUND(ROUND(H25,2)*ROUND(G25,3),2)</f>
        <v>0</v>
      </c>
      <c r="J25" s="8" t="s">
        <v>60</v>
      </c>
      <c r="K25" s="17"/>
      <c r="L25" s="17"/>
      <c r="M25" s="17"/>
      <c r="O25">
        <f>(I25*21)/100</f>
        <v>0</v>
      </c>
      <c r="P25" t="s">
        <v>23</v>
      </c>
    </row>
    <row r="26" spans="1:16" x14ac:dyDescent="0.2">
      <c r="A26" s="25" t="s">
        <v>61</v>
      </c>
      <c r="E26" s="15" t="s">
        <v>57</v>
      </c>
    </row>
    <row r="27" spans="1:16" ht="25.5" x14ac:dyDescent="0.2">
      <c r="A27" s="26" t="s">
        <v>62</v>
      </c>
      <c r="E27" s="27" t="s">
        <v>986</v>
      </c>
    </row>
    <row r="28" spans="1:16" ht="25.5" x14ac:dyDescent="0.2">
      <c r="A28" t="s">
        <v>64</v>
      </c>
      <c r="E28" s="15" t="s">
        <v>987</v>
      </c>
    </row>
    <row r="29" spans="1:16" x14ac:dyDescent="0.2">
      <c r="A29" s="17" t="s">
        <v>55</v>
      </c>
      <c r="B29" s="21" t="s">
        <v>37</v>
      </c>
      <c r="C29" s="21" t="s">
        <v>988</v>
      </c>
      <c r="D29" s="17" t="s">
        <v>57</v>
      </c>
      <c r="E29" s="22" t="s">
        <v>989</v>
      </c>
      <c r="F29" s="8" t="s">
        <v>88</v>
      </c>
      <c r="G29" s="23">
        <v>1</v>
      </c>
      <c r="H29" s="24">
        <v>0</v>
      </c>
      <c r="I29" s="24">
        <f>ROUND(ROUND(H29,2)*ROUND(G29,3),2)</f>
        <v>0</v>
      </c>
      <c r="J29" s="8" t="s">
        <v>60</v>
      </c>
      <c r="K29" s="17"/>
      <c r="L29" s="17"/>
      <c r="M29" s="17"/>
      <c r="O29">
        <f>(I29*21)/100</f>
        <v>0</v>
      </c>
      <c r="P29" t="s">
        <v>23</v>
      </c>
    </row>
    <row r="30" spans="1:16" x14ac:dyDescent="0.2">
      <c r="A30" s="25" t="s">
        <v>61</v>
      </c>
      <c r="E30" s="15" t="s">
        <v>57</v>
      </c>
    </row>
    <row r="31" spans="1:16" x14ac:dyDescent="0.2">
      <c r="A31" s="26" t="s">
        <v>62</v>
      </c>
      <c r="E31" s="27" t="s">
        <v>792</v>
      </c>
    </row>
    <row r="32" spans="1:16" ht="89.25" x14ac:dyDescent="0.2">
      <c r="A32" t="s">
        <v>64</v>
      </c>
      <c r="E32" s="15" t="s">
        <v>990</v>
      </c>
    </row>
    <row r="33" spans="1:16" x14ac:dyDescent="0.2">
      <c r="A33" s="17" t="s">
        <v>55</v>
      </c>
      <c r="B33" s="21" t="s">
        <v>105</v>
      </c>
      <c r="C33" s="21" t="s">
        <v>991</v>
      </c>
      <c r="D33" s="17" t="s">
        <v>57</v>
      </c>
      <c r="E33" s="22" t="s">
        <v>992</v>
      </c>
      <c r="F33" s="8" t="s">
        <v>88</v>
      </c>
      <c r="G33" s="23">
        <v>1</v>
      </c>
      <c r="H33" s="24">
        <v>0</v>
      </c>
      <c r="I33" s="24">
        <f>ROUND(ROUND(H33,2)*ROUND(G33,3),2)</f>
        <v>0</v>
      </c>
      <c r="J33" s="8" t="s">
        <v>60</v>
      </c>
      <c r="K33" s="17"/>
      <c r="L33" s="17"/>
      <c r="M33" s="17"/>
      <c r="O33">
        <f>(I33*21)/100</f>
        <v>0</v>
      </c>
      <c r="P33" t="s">
        <v>23</v>
      </c>
    </row>
    <row r="34" spans="1:16" x14ac:dyDescent="0.2">
      <c r="A34" s="25" t="s">
        <v>61</v>
      </c>
      <c r="E34" s="15" t="s">
        <v>57</v>
      </c>
    </row>
    <row r="35" spans="1:16" x14ac:dyDescent="0.2">
      <c r="A35" s="26" t="s">
        <v>62</v>
      </c>
      <c r="E35" s="27" t="s">
        <v>792</v>
      </c>
    </row>
    <row r="36" spans="1:16" ht="76.5" x14ac:dyDescent="0.2">
      <c r="A36" t="s">
        <v>64</v>
      </c>
      <c r="E36" s="15" t="s">
        <v>993</v>
      </c>
    </row>
    <row r="37" spans="1:16" x14ac:dyDescent="0.2">
      <c r="A37" s="17" t="s">
        <v>55</v>
      </c>
      <c r="B37" s="21" t="s">
        <v>109</v>
      </c>
      <c r="C37" s="21" t="s">
        <v>994</v>
      </c>
      <c r="D37" s="17" t="s">
        <v>57</v>
      </c>
      <c r="E37" s="22" t="s">
        <v>995</v>
      </c>
      <c r="F37" s="8" t="s">
        <v>88</v>
      </c>
      <c r="G37" s="23">
        <v>1</v>
      </c>
      <c r="H37" s="24">
        <v>0</v>
      </c>
      <c r="I37" s="24">
        <f>ROUND(ROUND(H37,2)*ROUND(G37,3),2)</f>
        <v>0</v>
      </c>
      <c r="J37" s="8" t="s">
        <v>60</v>
      </c>
      <c r="K37" s="17"/>
      <c r="L37" s="17"/>
      <c r="M37" s="17"/>
      <c r="O37">
        <f>(I37*21)/100</f>
        <v>0</v>
      </c>
      <c r="P37" t="s">
        <v>23</v>
      </c>
    </row>
    <row r="38" spans="1:16" x14ac:dyDescent="0.2">
      <c r="A38" s="25" t="s">
        <v>61</v>
      </c>
      <c r="E38" s="15" t="s">
        <v>57</v>
      </c>
    </row>
    <row r="39" spans="1:16" x14ac:dyDescent="0.2">
      <c r="A39" s="26" t="s">
        <v>62</v>
      </c>
      <c r="E39" s="27" t="s">
        <v>792</v>
      </c>
    </row>
    <row r="40" spans="1:16" ht="102" x14ac:dyDescent="0.2">
      <c r="A40" t="s">
        <v>64</v>
      </c>
      <c r="E40" s="15" t="s">
        <v>996</v>
      </c>
    </row>
    <row r="41" spans="1:16" x14ac:dyDescent="0.2">
      <c r="A41" s="17" t="s">
        <v>55</v>
      </c>
      <c r="B41" s="21" t="s">
        <v>42</v>
      </c>
      <c r="C41" s="21" t="s">
        <v>997</v>
      </c>
      <c r="D41" s="17" t="s">
        <v>57</v>
      </c>
      <c r="E41" s="22" t="s">
        <v>998</v>
      </c>
      <c r="F41" s="8" t="s">
        <v>88</v>
      </c>
      <c r="G41" s="23">
        <v>1</v>
      </c>
      <c r="H41" s="24">
        <v>0</v>
      </c>
      <c r="I41" s="24">
        <f>ROUND(ROUND(H41,2)*ROUND(G41,3),2)</f>
        <v>0</v>
      </c>
      <c r="J41" s="8" t="s">
        <v>60</v>
      </c>
      <c r="K41" s="17"/>
      <c r="L41" s="17"/>
      <c r="M41" s="17"/>
      <c r="O41">
        <f>(I41*21)/100</f>
        <v>0</v>
      </c>
      <c r="P41" t="s">
        <v>23</v>
      </c>
    </row>
    <row r="42" spans="1:16" x14ac:dyDescent="0.2">
      <c r="A42" s="25" t="s">
        <v>61</v>
      </c>
      <c r="E42" s="15" t="s">
        <v>57</v>
      </c>
    </row>
    <row r="43" spans="1:16" x14ac:dyDescent="0.2">
      <c r="A43" s="26" t="s">
        <v>62</v>
      </c>
      <c r="E43" s="27" t="s">
        <v>792</v>
      </c>
    </row>
    <row r="44" spans="1:16" ht="25.5" x14ac:dyDescent="0.2">
      <c r="A44" t="s">
        <v>64</v>
      </c>
      <c r="E44" s="15" t="s">
        <v>999</v>
      </c>
    </row>
    <row r="45" spans="1:16" ht="25.5" x14ac:dyDescent="0.2">
      <c r="A45" s="17" t="s">
        <v>55</v>
      </c>
      <c r="B45" s="21" t="s">
        <v>44</v>
      </c>
      <c r="C45" s="21" t="s">
        <v>1000</v>
      </c>
      <c r="D45" s="17" t="s">
        <v>57</v>
      </c>
      <c r="E45" s="22" t="s">
        <v>1001</v>
      </c>
      <c r="F45" s="8" t="s">
        <v>88</v>
      </c>
      <c r="G45" s="23">
        <v>1</v>
      </c>
      <c r="H45" s="24">
        <v>0</v>
      </c>
      <c r="I45" s="24">
        <f>ROUND(ROUND(H45,2)*ROUND(G45,3),2)</f>
        <v>0</v>
      </c>
      <c r="J45" s="8" t="s">
        <v>60</v>
      </c>
      <c r="K45" s="17"/>
      <c r="L45" s="17"/>
      <c r="M45" s="17"/>
      <c r="O45">
        <f>(I45*21)/100</f>
        <v>0</v>
      </c>
      <c r="P45" t="s">
        <v>23</v>
      </c>
    </row>
    <row r="46" spans="1:16" x14ac:dyDescent="0.2">
      <c r="A46" s="25" t="s">
        <v>61</v>
      </c>
      <c r="E46" s="15" t="s">
        <v>57</v>
      </c>
    </row>
    <row r="47" spans="1:16" x14ac:dyDescent="0.2">
      <c r="A47" s="26" t="s">
        <v>62</v>
      </c>
      <c r="E47" s="27" t="s">
        <v>57</v>
      </c>
    </row>
    <row r="48" spans="1:16" x14ac:dyDescent="0.2">
      <c r="A48" t="s">
        <v>64</v>
      </c>
      <c r="E48" s="15" t="s">
        <v>461</v>
      </c>
    </row>
  </sheetData>
  <mergeCells count="14">
    <mergeCell ref="G5:G6"/>
    <mergeCell ref="H5:I5"/>
    <mergeCell ref="J5:J6"/>
    <mergeCell ref="K5:M5"/>
    <mergeCell ref="C3:D3"/>
    <mergeCell ref="E3:F3"/>
    <mergeCell ref="C4:D4"/>
    <mergeCell ref="E4:F4"/>
    <mergeCell ref="F5:F6"/>
    <mergeCell ref="A5:A6"/>
    <mergeCell ref="B5:B6"/>
    <mergeCell ref="C5:C6"/>
    <mergeCell ref="D5:D6"/>
    <mergeCell ref="E5:E6"/>
  </mergeCells>
  <pageMargins left="0.75" right="0.75" top="1" bottom="1" header="0.5" footer="0.5"/>
  <pageSetup paperSize="9" scale="46" fitToHeight="0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28"/>
  <sheetViews>
    <sheetView workbookViewId="0">
      <pane ySplit="7" topLeftCell="A8" activePane="bottomLeft" state="frozen"/>
      <selection pane="bottomLeft" activeCell="H20" sqref="H20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1" max="13" width="9.140625" hidden="1" customWidth="1"/>
    <col min="15" max="18" width="9.140625" hidden="1" customWidth="1"/>
  </cols>
  <sheetData>
    <row r="1" spans="1:18" ht="12.75" customHeight="1" x14ac:dyDescent="0.2">
      <c r="A1" t="s">
        <v>11</v>
      </c>
      <c r="B1" s="2"/>
      <c r="D1" s="2"/>
      <c r="E1" s="3"/>
      <c r="F1" s="2"/>
      <c r="G1" s="2"/>
      <c r="H1" s="2"/>
      <c r="I1" s="2"/>
      <c r="J1" s="2"/>
      <c r="K1" s="2"/>
      <c r="L1" s="2"/>
      <c r="M1" s="2"/>
      <c r="P1" t="s">
        <v>22</v>
      </c>
    </row>
    <row r="2" spans="1:18" ht="39.950000000000003" customHeight="1" x14ac:dyDescent="0.2">
      <c r="B2" s="2"/>
      <c r="D2" s="2"/>
      <c r="E2" s="4" t="s">
        <v>13</v>
      </c>
      <c r="F2" s="2"/>
      <c r="G2" s="2"/>
      <c r="H2" s="9"/>
      <c r="I2" s="9"/>
      <c r="J2" s="2"/>
      <c r="K2" s="2"/>
      <c r="L2" s="2"/>
      <c r="M2" s="2"/>
      <c r="O2">
        <f>0+O8</f>
        <v>0</v>
      </c>
      <c r="P2" t="s">
        <v>22</v>
      </c>
    </row>
    <row r="3" spans="1:18" ht="39.950000000000003" customHeight="1" x14ac:dyDescent="0.2">
      <c r="A3" t="s">
        <v>12</v>
      </c>
      <c r="B3" s="11" t="s">
        <v>14</v>
      </c>
      <c r="C3" s="36" t="s">
        <v>15</v>
      </c>
      <c r="D3" s="30"/>
      <c r="E3" s="37" t="s">
        <v>16</v>
      </c>
      <c r="F3" s="30"/>
      <c r="H3" s="8" t="s">
        <v>24</v>
      </c>
      <c r="I3" s="24">
        <f>0+I8</f>
        <v>0</v>
      </c>
      <c r="J3" s="10" t="s">
        <v>0</v>
      </c>
      <c r="O3" t="s">
        <v>19</v>
      </c>
      <c r="P3" t="s">
        <v>23</v>
      </c>
    </row>
    <row r="4" spans="1:18" ht="39.950000000000003" customHeight="1" x14ac:dyDescent="0.2">
      <c r="A4" t="s">
        <v>17</v>
      </c>
      <c r="B4" s="13" t="s">
        <v>18</v>
      </c>
      <c r="C4" s="38" t="s">
        <v>24</v>
      </c>
      <c r="D4" s="30"/>
      <c r="E4" s="39" t="s">
        <v>25</v>
      </c>
      <c r="F4" s="30"/>
      <c r="O4" t="s">
        <v>20</v>
      </c>
      <c r="P4" t="s">
        <v>23</v>
      </c>
    </row>
    <row r="5" spans="1:18" ht="12.75" customHeight="1" x14ac:dyDescent="0.2">
      <c r="A5" s="35" t="s">
        <v>26</v>
      </c>
      <c r="B5" s="35" t="s">
        <v>28</v>
      </c>
      <c r="C5" s="35" t="s">
        <v>30</v>
      </c>
      <c r="D5" s="35" t="s">
        <v>31</v>
      </c>
      <c r="E5" s="35" t="s">
        <v>32</v>
      </c>
      <c r="F5" s="35" t="s">
        <v>34</v>
      </c>
      <c r="G5" s="35" t="s">
        <v>36</v>
      </c>
      <c r="H5" s="35" t="s">
        <v>38</v>
      </c>
      <c r="I5" s="35"/>
      <c r="J5" s="35" t="s">
        <v>43</v>
      </c>
      <c r="K5" s="35" t="s">
        <v>45</v>
      </c>
      <c r="L5" s="35"/>
      <c r="M5" s="35"/>
      <c r="O5" t="s">
        <v>21</v>
      </c>
      <c r="P5" t="s">
        <v>23</v>
      </c>
    </row>
    <row r="6" spans="1:18" ht="12.75" customHeight="1" x14ac:dyDescent="0.2">
      <c r="A6" s="35"/>
      <c r="B6" s="35"/>
      <c r="C6" s="35"/>
      <c r="D6" s="35"/>
      <c r="E6" s="35"/>
      <c r="F6" s="35"/>
      <c r="G6" s="35"/>
      <c r="H6" s="12" t="s">
        <v>39</v>
      </c>
      <c r="I6" s="12" t="s">
        <v>41</v>
      </c>
      <c r="J6" s="35"/>
      <c r="K6" s="12" t="s">
        <v>46</v>
      </c>
      <c r="L6" s="12" t="s">
        <v>47</v>
      </c>
      <c r="M6" s="12" t="s">
        <v>48</v>
      </c>
    </row>
    <row r="7" spans="1:18" ht="12.75" customHeight="1" x14ac:dyDescent="0.2">
      <c r="A7" s="12" t="s">
        <v>27</v>
      </c>
      <c r="B7" s="12" t="s">
        <v>29</v>
      </c>
      <c r="C7" s="12" t="s">
        <v>23</v>
      </c>
      <c r="D7" s="12" t="s">
        <v>22</v>
      </c>
      <c r="E7" s="12" t="s">
        <v>33</v>
      </c>
      <c r="F7" s="12" t="s">
        <v>35</v>
      </c>
      <c r="G7" s="12" t="s">
        <v>37</v>
      </c>
      <c r="H7" s="12" t="s">
        <v>40</v>
      </c>
      <c r="I7" s="12" t="s">
        <v>42</v>
      </c>
      <c r="J7" s="12" t="s">
        <v>44</v>
      </c>
      <c r="K7" s="12" t="s">
        <v>49</v>
      </c>
      <c r="L7" s="12" t="s">
        <v>50</v>
      </c>
      <c r="M7" s="12" t="s">
        <v>51</v>
      </c>
    </row>
    <row r="8" spans="1:18" ht="12.75" customHeight="1" x14ac:dyDescent="0.2">
      <c r="A8" t="s">
        <v>53</v>
      </c>
      <c r="C8" s="18" t="s">
        <v>40</v>
      </c>
      <c r="E8" s="19" t="s">
        <v>54</v>
      </c>
      <c r="I8" s="20">
        <f>0+Q8</f>
        <v>0</v>
      </c>
      <c r="O8">
        <f>0+R8</f>
        <v>0</v>
      </c>
      <c r="Q8">
        <f>0+I9+I13+I17+I21+I25</f>
        <v>0</v>
      </c>
      <c r="R8">
        <f>0+O9+O13+O17+O21+O25</f>
        <v>0</v>
      </c>
    </row>
    <row r="9" spans="1:18" x14ac:dyDescent="0.2">
      <c r="A9" s="17" t="s">
        <v>55</v>
      </c>
      <c r="B9" s="21" t="s">
        <v>23</v>
      </c>
      <c r="C9" s="21" t="s">
        <v>56</v>
      </c>
      <c r="D9" s="17" t="s">
        <v>57</v>
      </c>
      <c r="E9" s="22" t="s">
        <v>58</v>
      </c>
      <c r="F9" s="8" t="s">
        <v>59</v>
      </c>
      <c r="G9" s="23">
        <v>1</v>
      </c>
      <c r="H9" s="24">
        <v>0</v>
      </c>
      <c r="I9" s="24">
        <f>ROUND(ROUND(H9,2)*ROUND(G9,3),2)</f>
        <v>0</v>
      </c>
      <c r="J9" s="8" t="s">
        <v>60</v>
      </c>
      <c r="K9" s="17"/>
      <c r="L9" s="17"/>
      <c r="M9" s="17"/>
      <c r="O9">
        <f>(I9*21)/100</f>
        <v>0</v>
      </c>
      <c r="P9" t="s">
        <v>23</v>
      </c>
    </row>
    <row r="10" spans="1:18" x14ac:dyDescent="0.2">
      <c r="A10" s="25" t="s">
        <v>61</v>
      </c>
      <c r="E10" s="15" t="s">
        <v>57</v>
      </c>
    </row>
    <row r="11" spans="1:18" ht="38.25" x14ac:dyDescent="0.2">
      <c r="A11" s="26" t="s">
        <v>62</v>
      </c>
      <c r="E11" s="27" t="s">
        <v>63</v>
      </c>
    </row>
    <row r="12" spans="1:18" ht="76.5" x14ac:dyDescent="0.2">
      <c r="A12" t="s">
        <v>64</v>
      </c>
      <c r="E12" s="15" t="s">
        <v>65</v>
      </c>
    </row>
    <row r="13" spans="1:18" x14ac:dyDescent="0.2">
      <c r="A13" s="17" t="s">
        <v>55</v>
      </c>
      <c r="B13" s="21" t="s">
        <v>22</v>
      </c>
      <c r="C13" s="21" t="s">
        <v>66</v>
      </c>
      <c r="D13" s="17" t="s">
        <v>57</v>
      </c>
      <c r="E13" s="22" t="s">
        <v>67</v>
      </c>
      <c r="F13" s="8" t="s">
        <v>68</v>
      </c>
      <c r="G13" s="23">
        <v>5.7599999999999998E-2</v>
      </c>
      <c r="H13" s="24">
        <v>0</v>
      </c>
      <c r="I13" s="24">
        <f>ROUND(ROUND(H13,2)*ROUND(G13,3),2)</f>
        <v>0</v>
      </c>
      <c r="J13" s="8" t="s">
        <v>60</v>
      </c>
      <c r="K13" s="17"/>
      <c r="L13" s="17"/>
      <c r="M13" s="17"/>
      <c r="O13">
        <f>(I13*21)/100</f>
        <v>0</v>
      </c>
      <c r="P13" t="s">
        <v>23</v>
      </c>
    </row>
    <row r="14" spans="1:18" x14ac:dyDescent="0.2">
      <c r="A14" s="25" t="s">
        <v>61</v>
      </c>
      <c r="E14" s="15" t="s">
        <v>57</v>
      </c>
    </row>
    <row r="15" spans="1:18" ht="51" x14ac:dyDescent="0.2">
      <c r="A15" s="26" t="s">
        <v>62</v>
      </c>
      <c r="E15" s="27" t="s">
        <v>69</v>
      </c>
    </row>
    <row r="16" spans="1:18" ht="140.25" x14ac:dyDescent="0.2">
      <c r="A16" t="s">
        <v>64</v>
      </c>
      <c r="E16" s="15" t="s">
        <v>70</v>
      </c>
    </row>
    <row r="17" spans="1:16" x14ac:dyDescent="0.2">
      <c r="A17" s="17" t="s">
        <v>55</v>
      </c>
      <c r="B17" s="21" t="s">
        <v>33</v>
      </c>
      <c r="C17" s="21" t="s">
        <v>71</v>
      </c>
      <c r="D17" s="17" t="s">
        <v>57</v>
      </c>
      <c r="E17" s="22" t="s">
        <v>72</v>
      </c>
      <c r="F17" s="8" t="s">
        <v>68</v>
      </c>
      <c r="G17" s="23">
        <v>0.4224</v>
      </c>
      <c r="H17" s="24">
        <v>0</v>
      </c>
      <c r="I17" s="24">
        <f>ROUND(ROUND(H17,2)*ROUND(G17,3),2)</f>
        <v>0</v>
      </c>
      <c r="J17" s="8" t="s">
        <v>60</v>
      </c>
      <c r="K17" s="17"/>
      <c r="L17" s="17"/>
      <c r="M17" s="17"/>
      <c r="O17">
        <f>(I17*21)/100</f>
        <v>0</v>
      </c>
      <c r="P17" t="s">
        <v>23</v>
      </c>
    </row>
    <row r="18" spans="1:16" x14ac:dyDescent="0.2">
      <c r="A18" s="25" t="s">
        <v>61</v>
      </c>
      <c r="E18" s="15" t="s">
        <v>57</v>
      </c>
    </row>
    <row r="19" spans="1:16" ht="38.25" x14ac:dyDescent="0.2">
      <c r="A19" s="26" t="s">
        <v>62</v>
      </c>
      <c r="E19" s="27" t="s">
        <v>73</v>
      </c>
    </row>
    <row r="20" spans="1:16" ht="140.25" x14ac:dyDescent="0.2">
      <c r="A20" t="s">
        <v>64</v>
      </c>
      <c r="E20" s="15" t="s">
        <v>70</v>
      </c>
    </row>
    <row r="21" spans="1:16" x14ac:dyDescent="0.2">
      <c r="A21" s="17" t="s">
        <v>55</v>
      </c>
      <c r="B21" s="21" t="s">
        <v>35</v>
      </c>
      <c r="C21" s="21" t="s">
        <v>74</v>
      </c>
      <c r="D21" s="17" t="s">
        <v>57</v>
      </c>
      <c r="E21" s="22" t="s">
        <v>75</v>
      </c>
      <c r="F21" s="8" t="s">
        <v>59</v>
      </c>
      <c r="G21" s="23">
        <v>1</v>
      </c>
      <c r="H21" s="24">
        <v>0</v>
      </c>
      <c r="I21" s="24">
        <f>ROUND(ROUND(H21,2)*ROUND(G21,3),2)</f>
        <v>0</v>
      </c>
      <c r="J21" s="8" t="s">
        <v>60</v>
      </c>
      <c r="K21" s="17"/>
      <c r="L21" s="17"/>
      <c r="M21" s="17"/>
      <c r="O21">
        <f>(I21*21)/100</f>
        <v>0</v>
      </c>
      <c r="P21" t="s">
        <v>23</v>
      </c>
    </row>
    <row r="22" spans="1:16" x14ac:dyDescent="0.2">
      <c r="A22" s="25" t="s">
        <v>61</v>
      </c>
      <c r="E22" s="15" t="s">
        <v>57</v>
      </c>
    </row>
    <row r="23" spans="1:16" ht="38.25" x14ac:dyDescent="0.2">
      <c r="A23" s="26" t="s">
        <v>62</v>
      </c>
      <c r="E23" s="27" t="s">
        <v>76</v>
      </c>
    </row>
    <row r="24" spans="1:16" ht="51" x14ac:dyDescent="0.2">
      <c r="A24" t="s">
        <v>64</v>
      </c>
      <c r="E24" s="15" t="s">
        <v>77</v>
      </c>
    </row>
    <row r="25" spans="1:16" x14ac:dyDescent="0.2">
      <c r="A25" s="17" t="s">
        <v>55</v>
      </c>
      <c r="B25" s="21" t="s">
        <v>37</v>
      </c>
      <c r="C25" s="21" t="s">
        <v>78</v>
      </c>
      <c r="D25" s="17" t="s">
        <v>57</v>
      </c>
      <c r="E25" s="22" t="s">
        <v>79</v>
      </c>
      <c r="F25" s="8" t="s">
        <v>59</v>
      </c>
      <c r="G25" s="23">
        <v>1</v>
      </c>
      <c r="H25" s="24">
        <v>0</v>
      </c>
      <c r="I25" s="24">
        <f>ROUND(ROUND(H25,2)*ROUND(G25,3),2)</f>
        <v>0</v>
      </c>
      <c r="J25" s="8" t="s">
        <v>60</v>
      </c>
      <c r="K25" s="17"/>
      <c r="L25" s="17"/>
      <c r="M25" s="17"/>
      <c r="O25">
        <f>(I25*21)/100</f>
        <v>0</v>
      </c>
      <c r="P25" t="s">
        <v>23</v>
      </c>
    </row>
    <row r="26" spans="1:16" x14ac:dyDescent="0.2">
      <c r="A26" s="25" t="s">
        <v>61</v>
      </c>
      <c r="E26" s="15" t="s">
        <v>57</v>
      </c>
    </row>
    <row r="27" spans="1:16" ht="38.25" x14ac:dyDescent="0.2">
      <c r="A27" s="26" t="s">
        <v>62</v>
      </c>
      <c r="E27" s="27" t="s">
        <v>80</v>
      </c>
    </row>
    <row r="28" spans="1:16" ht="63.75" x14ac:dyDescent="0.2">
      <c r="A28" t="s">
        <v>64</v>
      </c>
      <c r="E28" s="15" t="s">
        <v>81</v>
      </c>
    </row>
  </sheetData>
  <mergeCells count="14">
    <mergeCell ref="G5:G6"/>
    <mergeCell ref="H5:I5"/>
    <mergeCell ref="J5:J6"/>
    <mergeCell ref="K5:M5"/>
    <mergeCell ref="C3:D3"/>
    <mergeCell ref="E3:F3"/>
    <mergeCell ref="C4:D4"/>
    <mergeCell ref="E4:F4"/>
    <mergeCell ref="F5:F6"/>
    <mergeCell ref="A5:A6"/>
    <mergeCell ref="B5:B6"/>
    <mergeCell ref="C5:C6"/>
    <mergeCell ref="D5:D6"/>
    <mergeCell ref="E5:E6"/>
  </mergeCells>
  <pageMargins left="0.75" right="0.75" top="1" bottom="1" header="0.5" footer="0.5"/>
  <pageSetup paperSize="9" scale="46" fitToHeight="0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184"/>
  <sheetViews>
    <sheetView workbookViewId="0">
      <pane ySplit="7" topLeftCell="A164" activePane="bottomLeft" state="frozen"/>
      <selection pane="bottomLeft" activeCell="H181" sqref="H181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1" max="13" width="9.140625" hidden="1" customWidth="1"/>
    <col min="15" max="18" width="9.140625" hidden="1" customWidth="1"/>
  </cols>
  <sheetData>
    <row r="1" spans="1:18" ht="12.75" customHeight="1" x14ac:dyDescent="0.2">
      <c r="A1" t="s">
        <v>11</v>
      </c>
      <c r="B1" s="2"/>
      <c r="D1" s="2"/>
      <c r="E1" s="3"/>
      <c r="F1" s="2"/>
      <c r="G1" s="2"/>
      <c r="H1" s="2"/>
      <c r="I1" s="2"/>
      <c r="J1" s="2"/>
      <c r="K1" s="2"/>
      <c r="L1" s="2"/>
      <c r="M1" s="2"/>
      <c r="P1" t="s">
        <v>22</v>
      </c>
    </row>
    <row r="2" spans="1:18" ht="39.950000000000003" customHeight="1" x14ac:dyDescent="0.2">
      <c r="B2" s="2"/>
      <c r="D2" s="2"/>
      <c r="E2" s="4" t="s">
        <v>13</v>
      </c>
      <c r="F2" s="2"/>
      <c r="G2" s="2"/>
      <c r="H2" s="9"/>
      <c r="I2" s="9"/>
      <c r="J2" s="2"/>
      <c r="K2" s="2"/>
      <c r="L2" s="2"/>
      <c r="M2" s="2"/>
      <c r="O2">
        <f>0+O8</f>
        <v>0</v>
      </c>
      <c r="P2" t="s">
        <v>22</v>
      </c>
    </row>
    <row r="3" spans="1:18" ht="39.950000000000003" customHeight="1" x14ac:dyDescent="0.2">
      <c r="A3" t="s">
        <v>12</v>
      </c>
      <c r="B3" s="11" t="s">
        <v>14</v>
      </c>
      <c r="C3" s="36" t="s">
        <v>15</v>
      </c>
      <c r="D3" s="30"/>
      <c r="E3" s="37" t="s">
        <v>16</v>
      </c>
      <c r="F3" s="30"/>
      <c r="H3" s="8" t="s">
        <v>82</v>
      </c>
      <c r="I3" s="24">
        <f>0+I8</f>
        <v>0</v>
      </c>
      <c r="J3" s="10" t="s">
        <v>0</v>
      </c>
      <c r="O3" t="s">
        <v>19</v>
      </c>
      <c r="P3" t="s">
        <v>23</v>
      </c>
    </row>
    <row r="4" spans="1:18" ht="39.950000000000003" customHeight="1" x14ac:dyDescent="0.2">
      <c r="A4" t="s">
        <v>17</v>
      </c>
      <c r="B4" s="13" t="s">
        <v>18</v>
      </c>
      <c r="C4" s="38" t="s">
        <v>82</v>
      </c>
      <c r="D4" s="30"/>
      <c r="E4" s="39" t="s">
        <v>83</v>
      </c>
      <c r="F4" s="30"/>
      <c r="O4" t="s">
        <v>20</v>
      </c>
      <c r="P4" t="s">
        <v>23</v>
      </c>
    </row>
    <row r="5" spans="1:18" ht="12.75" customHeight="1" x14ac:dyDescent="0.2">
      <c r="A5" s="35" t="s">
        <v>26</v>
      </c>
      <c r="B5" s="35" t="s">
        <v>28</v>
      </c>
      <c r="C5" s="35" t="s">
        <v>30</v>
      </c>
      <c r="D5" s="35" t="s">
        <v>31</v>
      </c>
      <c r="E5" s="35" t="s">
        <v>32</v>
      </c>
      <c r="F5" s="35" t="s">
        <v>34</v>
      </c>
      <c r="G5" s="35" t="s">
        <v>36</v>
      </c>
      <c r="H5" s="35" t="s">
        <v>38</v>
      </c>
      <c r="I5" s="35"/>
      <c r="J5" s="35" t="s">
        <v>43</v>
      </c>
      <c r="K5" s="35" t="s">
        <v>45</v>
      </c>
      <c r="L5" s="35"/>
      <c r="M5" s="35"/>
      <c r="O5" t="s">
        <v>21</v>
      </c>
      <c r="P5" t="s">
        <v>23</v>
      </c>
    </row>
    <row r="6" spans="1:18" ht="12.75" customHeight="1" x14ac:dyDescent="0.2">
      <c r="A6" s="35"/>
      <c r="B6" s="35"/>
      <c r="C6" s="35"/>
      <c r="D6" s="35"/>
      <c r="E6" s="35"/>
      <c r="F6" s="35"/>
      <c r="G6" s="35"/>
      <c r="H6" s="12" t="s">
        <v>39</v>
      </c>
      <c r="I6" s="12" t="s">
        <v>41</v>
      </c>
      <c r="J6" s="35"/>
      <c r="K6" s="12" t="s">
        <v>46</v>
      </c>
      <c r="L6" s="12" t="s">
        <v>47</v>
      </c>
      <c r="M6" s="12" t="s">
        <v>48</v>
      </c>
    </row>
    <row r="7" spans="1:18" ht="12.75" customHeight="1" x14ac:dyDescent="0.2">
      <c r="A7" s="12" t="s">
        <v>27</v>
      </c>
      <c r="B7" s="12" t="s">
        <v>29</v>
      </c>
      <c r="C7" s="12" t="s">
        <v>23</v>
      </c>
      <c r="D7" s="12" t="s">
        <v>22</v>
      </c>
      <c r="E7" s="12" t="s">
        <v>33</v>
      </c>
      <c r="F7" s="12" t="s">
        <v>35</v>
      </c>
      <c r="G7" s="12" t="s">
        <v>37</v>
      </c>
      <c r="H7" s="12" t="s">
        <v>40</v>
      </c>
      <c r="I7" s="12" t="s">
        <v>42</v>
      </c>
      <c r="J7" s="12" t="s">
        <v>44</v>
      </c>
      <c r="K7" s="12" t="s">
        <v>49</v>
      </c>
      <c r="L7" s="12" t="s">
        <v>50</v>
      </c>
      <c r="M7" s="12" t="s">
        <v>51</v>
      </c>
    </row>
    <row r="8" spans="1:18" ht="12.75" customHeight="1" x14ac:dyDescent="0.2">
      <c r="A8" t="s">
        <v>53</v>
      </c>
      <c r="C8" s="18" t="s">
        <v>85</v>
      </c>
      <c r="E8" s="19" t="s">
        <v>57</v>
      </c>
      <c r="I8" s="20">
        <f>0+Q8</f>
        <v>0</v>
      </c>
      <c r="O8">
        <f>0+R8</f>
        <v>0</v>
      </c>
      <c r="Q8">
        <f>0+I9+I13+I17+I21+I25+I29+I33+I37+I41+I45+I49+I53+I57+I61+I65+I69+I73+I77+I81+I85+I89+I93+I97+I101+I105+I109+I113+I117+I121+I125+I129+I133+I137+I141+I145+I149+I153+I157+I161+I165+I169+I173+I177+I181</f>
        <v>0</v>
      </c>
      <c r="R8">
        <f>0+O9+O13+O17+O21+O25+O29+O33+O37+O41+O45+O49+O53+O57+O61+O65+O69+O73+O77+O81+O85+O89+O93+O97+O101+O105+O109+O113+O117+O121+O125+O129+O133+O137+O141+O145+O149+O153+O157+O161+O165+O169+O173+O177+O181</f>
        <v>0</v>
      </c>
    </row>
    <row r="9" spans="1:18" x14ac:dyDescent="0.2">
      <c r="A9" s="17" t="s">
        <v>55</v>
      </c>
      <c r="B9" s="21" t="s">
        <v>29</v>
      </c>
      <c r="C9" s="21" t="s">
        <v>86</v>
      </c>
      <c r="D9" s="17" t="s">
        <v>57</v>
      </c>
      <c r="E9" s="22" t="s">
        <v>87</v>
      </c>
      <c r="F9" s="8" t="s">
        <v>88</v>
      </c>
      <c r="G9" s="23">
        <v>2</v>
      </c>
      <c r="H9" s="24">
        <v>0</v>
      </c>
      <c r="I9" s="24">
        <f>ROUND(ROUND(H9,2)*ROUND(G9,3),2)</f>
        <v>0</v>
      </c>
      <c r="J9" s="8" t="s">
        <v>89</v>
      </c>
      <c r="K9" s="17"/>
      <c r="L9" s="17"/>
      <c r="M9" s="17"/>
      <c r="O9">
        <f>(I9*21)/100</f>
        <v>0</v>
      </c>
      <c r="P9" t="s">
        <v>23</v>
      </c>
    </row>
    <row r="10" spans="1:18" x14ac:dyDescent="0.2">
      <c r="A10" s="25" t="s">
        <v>61</v>
      </c>
      <c r="E10" s="15" t="s">
        <v>87</v>
      </c>
    </row>
    <row r="11" spans="1:18" x14ac:dyDescent="0.2">
      <c r="A11" s="26" t="s">
        <v>62</v>
      </c>
      <c r="E11" s="27" t="s">
        <v>57</v>
      </c>
    </row>
    <row r="12" spans="1:18" x14ac:dyDescent="0.2">
      <c r="A12" t="s">
        <v>64</v>
      </c>
      <c r="E12" s="15" t="s">
        <v>57</v>
      </c>
    </row>
    <row r="13" spans="1:18" x14ac:dyDescent="0.2">
      <c r="A13" s="17" t="s">
        <v>55</v>
      </c>
      <c r="B13" s="21" t="s">
        <v>23</v>
      </c>
      <c r="C13" s="21" t="s">
        <v>90</v>
      </c>
      <c r="D13" s="17" t="s">
        <v>57</v>
      </c>
      <c r="E13" s="22" t="s">
        <v>91</v>
      </c>
      <c r="F13" s="8" t="s">
        <v>92</v>
      </c>
      <c r="G13" s="23">
        <v>14</v>
      </c>
      <c r="H13" s="24">
        <v>0</v>
      </c>
      <c r="I13" s="24">
        <f>ROUND(ROUND(H13,2)*ROUND(G13,3),2)</f>
        <v>0</v>
      </c>
      <c r="J13" s="8" t="s">
        <v>89</v>
      </c>
      <c r="K13" s="17"/>
      <c r="L13" s="17"/>
      <c r="M13" s="17"/>
      <c r="O13">
        <f>(I13*21)/100</f>
        <v>0</v>
      </c>
      <c r="P13" t="s">
        <v>23</v>
      </c>
    </row>
    <row r="14" spans="1:18" x14ac:dyDescent="0.2">
      <c r="A14" s="25" t="s">
        <v>61</v>
      </c>
      <c r="E14" s="15" t="s">
        <v>91</v>
      </c>
    </row>
    <row r="15" spans="1:18" x14ac:dyDescent="0.2">
      <c r="A15" s="26" t="s">
        <v>62</v>
      </c>
      <c r="E15" s="27" t="s">
        <v>57</v>
      </c>
    </row>
    <row r="16" spans="1:18" x14ac:dyDescent="0.2">
      <c r="A16" t="s">
        <v>64</v>
      </c>
      <c r="E16" s="15" t="s">
        <v>57</v>
      </c>
    </row>
    <row r="17" spans="1:16" x14ac:dyDescent="0.2">
      <c r="A17" s="17" t="s">
        <v>55</v>
      </c>
      <c r="B17" s="21" t="s">
        <v>22</v>
      </c>
      <c r="C17" s="21" t="s">
        <v>93</v>
      </c>
      <c r="D17" s="17" t="s">
        <v>57</v>
      </c>
      <c r="E17" s="22" t="s">
        <v>94</v>
      </c>
      <c r="F17" s="8" t="s">
        <v>95</v>
      </c>
      <c r="G17" s="23">
        <v>56</v>
      </c>
      <c r="H17" s="24">
        <v>0</v>
      </c>
      <c r="I17" s="24">
        <f>ROUND(ROUND(H17,2)*ROUND(G17,3),2)</f>
        <v>0</v>
      </c>
      <c r="J17" s="8" t="s">
        <v>89</v>
      </c>
      <c r="K17" s="17"/>
      <c r="L17" s="17"/>
      <c r="M17" s="17"/>
      <c r="O17">
        <f>(I17*21)/100</f>
        <v>0</v>
      </c>
      <c r="P17" t="s">
        <v>23</v>
      </c>
    </row>
    <row r="18" spans="1:16" x14ac:dyDescent="0.2">
      <c r="A18" s="25" t="s">
        <v>61</v>
      </c>
      <c r="E18" s="15" t="s">
        <v>94</v>
      </c>
    </row>
    <row r="19" spans="1:16" x14ac:dyDescent="0.2">
      <c r="A19" s="26" t="s">
        <v>62</v>
      </c>
      <c r="E19" s="27" t="s">
        <v>57</v>
      </c>
    </row>
    <row r="20" spans="1:16" x14ac:dyDescent="0.2">
      <c r="A20" t="s">
        <v>64</v>
      </c>
      <c r="E20" s="15" t="s">
        <v>57</v>
      </c>
    </row>
    <row r="21" spans="1:16" ht="25.5" x14ac:dyDescent="0.2">
      <c r="A21" s="17" t="s">
        <v>55</v>
      </c>
      <c r="B21" s="21" t="s">
        <v>33</v>
      </c>
      <c r="C21" s="21" t="s">
        <v>96</v>
      </c>
      <c r="D21" s="17" t="s">
        <v>57</v>
      </c>
      <c r="E21" s="22" t="s">
        <v>97</v>
      </c>
      <c r="F21" s="8" t="s">
        <v>88</v>
      </c>
      <c r="G21" s="23">
        <v>1</v>
      </c>
      <c r="H21" s="24">
        <v>0</v>
      </c>
      <c r="I21" s="24">
        <f>ROUND(ROUND(H21,2)*ROUND(G21,3),2)</f>
        <v>0</v>
      </c>
      <c r="J21" s="8" t="s">
        <v>89</v>
      </c>
      <c r="K21" s="17"/>
      <c r="L21" s="17"/>
      <c r="M21" s="17"/>
      <c r="O21">
        <f>(I21*21)/100</f>
        <v>0</v>
      </c>
      <c r="P21" t="s">
        <v>23</v>
      </c>
    </row>
    <row r="22" spans="1:16" ht="25.5" x14ac:dyDescent="0.2">
      <c r="A22" s="25" t="s">
        <v>61</v>
      </c>
      <c r="E22" s="15" t="s">
        <v>97</v>
      </c>
    </row>
    <row r="23" spans="1:16" x14ac:dyDescent="0.2">
      <c r="A23" s="26" t="s">
        <v>62</v>
      </c>
      <c r="E23" s="27" t="s">
        <v>57</v>
      </c>
    </row>
    <row r="24" spans="1:16" x14ac:dyDescent="0.2">
      <c r="A24" t="s">
        <v>64</v>
      </c>
      <c r="E24" s="15" t="s">
        <v>57</v>
      </c>
    </row>
    <row r="25" spans="1:16" x14ac:dyDescent="0.2">
      <c r="A25" s="17" t="s">
        <v>55</v>
      </c>
      <c r="B25" s="21" t="s">
        <v>35</v>
      </c>
      <c r="C25" s="21" t="s">
        <v>98</v>
      </c>
      <c r="D25" s="17" t="s">
        <v>57</v>
      </c>
      <c r="E25" s="22" t="s">
        <v>99</v>
      </c>
      <c r="F25" s="8" t="s">
        <v>100</v>
      </c>
      <c r="G25" s="23">
        <v>17</v>
      </c>
      <c r="H25" s="24">
        <v>0</v>
      </c>
      <c r="I25" s="24">
        <f>ROUND(ROUND(H25,2)*ROUND(G25,3),2)</f>
        <v>0</v>
      </c>
      <c r="J25" s="8" t="s">
        <v>89</v>
      </c>
      <c r="K25" s="17"/>
      <c r="L25" s="17"/>
      <c r="M25" s="17"/>
      <c r="O25">
        <f>(I25*21)/100</f>
        <v>0</v>
      </c>
      <c r="P25" t="s">
        <v>23</v>
      </c>
    </row>
    <row r="26" spans="1:16" x14ac:dyDescent="0.2">
      <c r="A26" s="25" t="s">
        <v>61</v>
      </c>
      <c r="E26" s="15" t="s">
        <v>99</v>
      </c>
    </row>
    <row r="27" spans="1:16" x14ac:dyDescent="0.2">
      <c r="A27" s="26" t="s">
        <v>62</v>
      </c>
      <c r="E27" s="27" t="s">
        <v>57</v>
      </c>
    </row>
    <row r="28" spans="1:16" x14ac:dyDescent="0.2">
      <c r="A28" t="s">
        <v>64</v>
      </c>
      <c r="E28" s="15" t="s">
        <v>57</v>
      </c>
    </row>
    <row r="29" spans="1:16" ht="25.5" x14ac:dyDescent="0.2">
      <c r="A29" s="17" t="s">
        <v>55</v>
      </c>
      <c r="B29" s="21" t="s">
        <v>37</v>
      </c>
      <c r="C29" s="21" t="s">
        <v>101</v>
      </c>
      <c r="D29" s="17" t="s">
        <v>57</v>
      </c>
      <c r="E29" s="22" t="s">
        <v>102</v>
      </c>
      <c r="F29" s="8" t="s">
        <v>103</v>
      </c>
      <c r="G29" s="23">
        <v>0.24</v>
      </c>
      <c r="H29" s="24">
        <v>0</v>
      </c>
      <c r="I29" s="24">
        <f>ROUND(ROUND(H29,2)*ROUND(G29,3),2)</f>
        <v>0</v>
      </c>
      <c r="J29" s="8" t="s">
        <v>89</v>
      </c>
      <c r="K29" s="17"/>
      <c r="L29" s="17"/>
      <c r="M29" s="17"/>
      <c r="O29">
        <f>(I29*21)/100</f>
        <v>0</v>
      </c>
      <c r="P29" t="s">
        <v>23</v>
      </c>
    </row>
    <row r="30" spans="1:16" ht="25.5" x14ac:dyDescent="0.2">
      <c r="A30" s="25" t="s">
        <v>61</v>
      </c>
      <c r="E30" s="15" t="s">
        <v>104</v>
      </c>
    </row>
    <row r="31" spans="1:16" x14ac:dyDescent="0.2">
      <c r="A31" s="26" t="s">
        <v>62</v>
      </c>
      <c r="E31" s="27" t="s">
        <v>57</v>
      </c>
    </row>
    <row r="32" spans="1:16" x14ac:dyDescent="0.2">
      <c r="A32" t="s">
        <v>64</v>
      </c>
      <c r="E32" s="15" t="s">
        <v>57</v>
      </c>
    </row>
    <row r="33" spans="1:16" ht="25.5" x14ac:dyDescent="0.2">
      <c r="A33" s="17" t="s">
        <v>55</v>
      </c>
      <c r="B33" s="21" t="s">
        <v>105</v>
      </c>
      <c r="C33" s="21" t="s">
        <v>106</v>
      </c>
      <c r="D33" s="17" t="s">
        <v>57</v>
      </c>
      <c r="E33" s="22" t="s">
        <v>107</v>
      </c>
      <c r="F33" s="8" t="s">
        <v>103</v>
      </c>
      <c r="G33" s="23">
        <v>5.5E-2</v>
      </c>
      <c r="H33" s="24">
        <v>0</v>
      </c>
      <c r="I33" s="24">
        <f>ROUND(ROUND(H33,2)*ROUND(G33,3),2)</f>
        <v>0</v>
      </c>
      <c r="J33" s="8" t="s">
        <v>89</v>
      </c>
      <c r="K33" s="17"/>
      <c r="L33" s="17"/>
      <c r="M33" s="17"/>
      <c r="O33">
        <f>(I33*21)/100</f>
        <v>0</v>
      </c>
      <c r="P33" t="s">
        <v>23</v>
      </c>
    </row>
    <row r="34" spans="1:16" ht="25.5" x14ac:dyDescent="0.2">
      <c r="A34" s="25" t="s">
        <v>61</v>
      </c>
      <c r="E34" s="15" t="s">
        <v>108</v>
      </c>
    </row>
    <row r="35" spans="1:16" x14ac:dyDescent="0.2">
      <c r="A35" s="26" t="s">
        <v>62</v>
      </c>
      <c r="E35" s="27" t="s">
        <v>57</v>
      </c>
    </row>
    <row r="36" spans="1:16" x14ac:dyDescent="0.2">
      <c r="A36" t="s">
        <v>64</v>
      </c>
      <c r="E36" s="15" t="s">
        <v>57</v>
      </c>
    </row>
    <row r="37" spans="1:16" x14ac:dyDescent="0.2">
      <c r="A37" s="17" t="s">
        <v>55</v>
      </c>
      <c r="B37" s="21" t="s">
        <v>109</v>
      </c>
      <c r="C37" s="21" t="s">
        <v>110</v>
      </c>
      <c r="D37" s="17" t="s">
        <v>57</v>
      </c>
      <c r="E37" s="22" t="s">
        <v>111</v>
      </c>
      <c r="F37" s="8" t="s">
        <v>112</v>
      </c>
      <c r="G37" s="23">
        <v>7.375</v>
      </c>
      <c r="H37" s="24">
        <v>0</v>
      </c>
      <c r="I37" s="24">
        <f>ROUND(ROUND(H37,2)*ROUND(G37,3),2)</f>
        <v>0</v>
      </c>
      <c r="J37" s="8" t="s">
        <v>89</v>
      </c>
      <c r="K37" s="17"/>
      <c r="L37" s="17"/>
      <c r="M37" s="17"/>
      <c r="O37">
        <f>(I37*21)/100</f>
        <v>0</v>
      </c>
      <c r="P37" t="s">
        <v>23</v>
      </c>
    </row>
    <row r="38" spans="1:16" x14ac:dyDescent="0.2">
      <c r="A38" s="25" t="s">
        <v>61</v>
      </c>
      <c r="E38" s="15" t="s">
        <v>111</v>
      </c>
    </row>
    <row r="39" spans="1:16" x14ac:dyDescent="0.2">
      <c r="A39" s="26" t="s">
        <v>62</v>
      </c>
      <c r="E39" s="27" t="s">
        <v>57</v>
      </c>
    </row>
    <row r="40" spans="1:16" x14ac:dyDescent="0.2">
      <c r="A40" t="s">
        <v>64</v>
      </c>
      <c r="E40" s="15" t="s">
        <v>57</v>
      </c>
    </row>
    <row r="41" spans="1:16" x14ac:dyDescent="0.2">
      <c r="A41" s="17" t="s">
        <v>55</v>
      </c>
      <c r="B41" s="21" t="s">
        <v>40</v>
      </c>
      <c r="C41" s="21" t="s">
        <v>113</v>
      </c>
      <c r="D41" s="17" t="s">
        <v>57</v>
      </c>
      <c r="E41" s="22" t="s">
        <v>114</v>
      </c>
      <c r="F41" s="8" t="s">
        <v>115</v>
      </c>
      <c r="G41" s="23">
        <v>49.35</v>
      </c>
      <c r="H41" s="24">
        <v>0</v>
      </c>
      <c r="I41" s="24">
        <f>ROUND(ROUND(H41,2)*ROUND(G41,3),2)</f>
        <v>0</v>
      </c>
      <c r="J41" s="8" t="s">
        <v>89</v>
      </c>
      <c r="K41" s="17"/>
      <c r="L41" s="17"/>
      <c r="M41" s="17"/>
      <c r="O41">
        <f>(I41*21)/100</f>
        <v>0</v>
      </c>
      <c r="P41" t="s">
        <v>23</v>
      </c>
    </row>
    <row r="42" spans="1:16" x14ac:dyDescent="0.2">
      <c r="A42" s="25" t="s">
        <v>61</v>
      </c>
      <c r="E42" s="15" t="s">
        <v>114</v>
      </c>
    </row>
    <row r="43" spans="1:16" x14ac:dyDescent="0.2">
      <c r="A43" s="26" t="s">
        <v>62</v>
      </c>
      <c r="E43" s="27" t="s">
        <v>57</v>
      </c>
    </row>
    <row r="44" spans="1:16" x14ac:dyDescent="0.2">
      <c r="A44" t="s">
        <v>64</v>
      </c>
      <c r="E44" s="15" t="s">
        <v>57</v>
      </c>
    </row>
    <row r="45" spans="1:16" x14ac:dyDescent="0.2">
      <c r="A45" s="17" t="s">
        <v>55</v>
      </c>
      <c r="B45" s="21" t="s">
        <v>42</v>
      </c>
      <c r="C45" s="21" t="s">
        <v>116</v>
      </c>
      <c r="D45" s="17" t="s">
        <v>57</v>
      </c>
      <c r="E45" s="22" t="s">
        <v>117</v>
      </c>
      <c r="F45" s="8" t="s">
        <v>115</v>
      </c>
      <c r="G45" s="23">
        <v>7.05</v>
      </c>
      <c r="H45" s="24">
        <v>0</v>
      </c>
      <c r="I45" s="24">
        <f>ROUND(ROUND(H45,2)*ROUND(G45,3),2)</f>
        <v>0</v>
      </c>
      <c r="J45" s="8" t="s">
        <v>89</v>
      </c>
      <c r="K45" s="17"/>
      <c r="L45" s="17"/>
      <c r="M45" s="17"/>
      <c r="O45">
        <f>(I45*21)/100</f>
        <v>0</v>
      </c>
      <c r="P45" t="s">
        <v>23</v>
      </c>
    </row>
    <row r="46" spans="1:16" x14ac:dyDescent="0.2">
      <c r="A46" s="25" t="s">
        <v>61</v>
      </c>
      <c r="E46" s="15" t="s">
        <v>117</v>
      </c>
    </row>
    <row r="47" spans="1:16" x14ac:dyDescent="0.2">
      <c r="A47" s="26" t="s">
        <v>62</v>
      </c>
      <c r="E47" s="27" t="s">
        <v>57</v>
      </c>
    </row>
    <row r="48" spans="1:16" x14ac:dyDescent="0.2">
      <c r="A48" t="s">
        <v>64</v>
      </c>
      <c r="E48" s="15" t="s">
        <v>57</v>
      </c>
    </row>
    <row r="49" spans="1:16" x14ac:dyDescent="0.2">
      <c r="A49" s="17" t="s">
        <v>55</v>
      </c>
      <c r="B49" s="21" t="s">
        <v>44</v>
      </c>
      <c r="C49" s="21" t="s">
        <v>118</v>
      </c>
      <c r="D49" s="17" t="s">
        <v>57</v>
      </c>
      <c r="E49" s="22" t="s">
        <v>119</v>
      </c>
      <c r="F49" s="8" t="s">
        <v>68</v>
      </c>
      <c r="G49" s="23">
        <v>70.5</v>
      </c>
      <c r="H49" s="24">
        <v>0</v>
      </c>
      <c r="I49" s="24">
        <f>ROUND(ROUND(H49,2)*ROUND(G49,3),2)</f>
        <v>0</v>
      </c>
      <c r="J49" s="8" t="s">
        <v>89</v>
      </c>
      <c r="K49" s="17"/>
      <c r="L49" s="17"/>
      <c r="M49" s="17"/>
      <c r="O49">
        <f>(I49*21)/100</f>
        <v>0</v>
      </c>
      <c r="P49" t="s">
        <v>23</v>
      </c>
    </row>
    <row r="50" spans="1:16" x14ac:dyDescent="0.2">
      <c r="A50" s="25" t="s">
        <v>61</v>
      </c>
      <c r="E50" s="15" t="s">
        <v>119</v>
      </c>
    </row>
    <row r="51" spans="1:16" x14ac:dyDescent="0.2">
      <c r="A51" s="26" t="s">
        <v>62</v>
      </c>
      <c r="E51" s="27" t="s">
        <v>57</v>
      </c>
    </row>
    <row r="52" spans="1:16" x14ac:dyDescent="0.2">
      <c r="A52" t="s">
        <v>64</v>
      </c>
      <c r="E52" s="15" t="s">
        <v>57</v>
      </c>
    </row>
    <row r="53" spans="1:16" x14ac:dyDescent="0.2">
      <c r="A53" s="17" t="s">
        <v>55</v>
      </c>
      <c r="B53" s="21" t="s">
        <v>49</v>
      </c>
      <c r="C53" s="21" t="s">
        <v>120</v>
      </c>
      <c r="D53" s="17" t="s">
        <v>57</v>
      </c>
      <c r="E53" s="22" t="s">
        <v>121</v>
      </c>
      <c r="F53" s="8" t="s">
        <v>68</v>
      </c>
      <c r="G53" s="23">
        <v>70.5</v>
      </c>
      <c r="H53" s="24">
        <v>0</v>
      </c>
      <c r="I53" s="24">
        <f>ROUND(ROUND(H53,2)*ROUND(G53,3),2)</f>
        <v>0</v>
      </c>
      <c r="J53" s="8" t="s">
        <v>89</v>
      </c>
      <c r="K53" s="17"/>
      <c r="L53" s="17"/>
      <c r="M53" s="17"/>
      <c r="O53">
        <f>(I53*21)/100</f>
        <v>0</v>
      </c>
      <c r="P53" t="s">
        <v>23</v>
      </c>
    </row>
    <row r="54" spans="1:16" x14ac:dyDescent="0.2">
      <c r="A54" s="25" t="s">
        <v>61</v>
      </c>
      <c r="E54" s="15" t="s">
        <v>121</v>
      </c>
    </row>
    <row r="55" spans="1:16" x14ac:dyDescent="0.2">
      <c r="A55" s="26" t="s">
        <v>62</v>
      </c>
      <c r="E55" s="27" t="s">
        <v>57</v>
      </c>
    </row>
    <row r="56" spans="1:16" x14ac:dyDescent="0.2">
      <c r="A56" t="s">
        <v>64</v>
      </c>
      <c r="E56" s="15" t="s">
        <v>57</v>
      </c>
    </row>
    <row r="57" spans="1:16" x14ac:dyDescent="0.2">
      <c r="A57" s="17" t="s">
        <v>55</v>
      </c>
      <c r="B57" s="21" t="s">
        <v>50</v>
      </c>
      <c r="C57" s="21" t="s">
        <v>122</v>
      </c>
      <c r="D57" s="17" t="s">
        <v>57</v>
      </c>
      <c r="E57" s="22" t="s">
        <v>123</v>
      </c>
      <c r="F57" s="8" t="s">
        <v>68</v>
      </c>
      <c r="G57" s="23">
        <v>70.5</v>
      </c>
      <c r="H57" s="24">
        <v>0</v>
      </c>
      <c r="I57" s="24">
        <f>ROUND(ROUND(H57,2)*ROUND(G57,3),2)</f>
        <v>0</v>
      </c>
      <c r="J57" s="8" t="s">
        <v>89</v>
      </c>
      <c r="K57" s="17"/>
      <c r="L57" s="17"/>
      <c r="M57" s="17"/>
      <c r="O57">
        <f>(I57*21)/100</f>
        <v>0</v>
      </c>
      <c r="P57" t="s">
        <v>23</v>
      </c>
    </row>
    <row r="58" spans="1:16" x14ac:dyDescent="0.2">
      <c r="A58" s="25" t="s">
        <v>61</v>
      </c>
      <c r="E58" s="15" t="s">
        <v>123</v>
      </c>
    </row>
    <row r="59" spans="1:16" x14ac:dyDescent="0.2">
      <c r="A59" s="26" t="s">
        <v>62</v>
      </c>
      <c r="E59" s="27" t="s">
        <v>57</v>
      </c>
    </row>
    <row r="60" spans="1:16" x14ac:dyDescent="0.2">
      <c r="A60" t="s">
        <v>64</v>
      </c>
      <c r="E60" s="15" t="s">
        <v>57</v>
      </c>
    </row>
    <row r="61" spans="1:16" x14ac:dyDescent="0.2">
      <c r="A61" s="17" t="s">
        <v>55</v>
      </c>
      <c r="B61" s="21" t="s">
        <v>51</v>
      </c>
      <c r="C61" s="21" t="s">
        <v>124</v>
      </c>
      <c r="D61" s="17" t="s">
        <v>57</v>
      </c>
      <c r="E61" s="22" t="s">
        <v>125</v>
      </c>
      <c r="F61" s="8" t="s">
        <v>59</v>
      </c>
      <c r="G61" s="23">
        <v>1</v>
      </c>
      <c r="H61" s="24">
        <v>0</v>
      </c>
      <c r="I61" s="24">
        <f>ROUND(ROUND(H61,2)*ROUND(G61,3),2)</f>
        <v>0</v>
      </c>
      <c r="J61" s="8" t="s">
        <v>89</v>
      </c>
      <c r="K61" s="17"/>
      <c r="L61" s="17"/>
      <c r="M61" s="17"/>
      <c r="O61">
        <f>(I61*21)/100</f>
        <v>0</v>
      </c>
      <c r="P61" t="s">
        <v>23</v>
      </c>
    </row>
    <row r="62" spans="1:16" x14ac:dyDescent="0.2">
      <c r="A62" s="25" t="s">
        <v>61</v>
      </c>
      <c r="E62" s="15" t="s">
        <v>125</v>
      </c>
    </row>
    <row r="63" spans="1:16" x14ac:dyDescent="0.2">
      <c r="A63" s="26" t="s">
        <v>62</v>
      </c>
      <c r="E63" s="27" t="s">
        <v>57</v>
      </c>
    </row>
    <row r="64" spans="1:16" x14ac:dyDescent="0.2">
      <c r="A64" t="s">
        <v>64</v>
      </c>
      <c r="E64" s="15" t="s">
        <v>57</v>
      </c>
    </row>
    <row r="65" spans="1:16" x14ac:dyDescent="0.2">
      <c r="A65" s="17" t="s">
        <v>55</v>
      </c>
      <c r="B65" s="21" t="s">
        <v>126</v>
      </c>
      <c r="C65" s="21" t="s">
        <v>127</v>
      </c>
      <c r="D65" s="17" t="s">
        <v>57</v>
      </c>
      <c r="E65" s="22" t="s">
        <v>128</v>
      </c>
      <c r="F65" s="8" t="s">
        <v>59</v>
      </c>
      <c r="G65" s="23">
        <v>3</v>
      </c>
      <c r="H65" s="24">
        <v>0</v>
      </c>
      <c r="I65" s="24">
        <f>ROUND(ROUND(H65,2)*ROUND(G65,3),2)</f>
        <v>0</v>
      </c>
      <c r="J65" s="8" t="s">
        <v>89</v>
      </c>
      <c r="K65" s="17"/>
      <c r="L65" s="17"/>
      <c r="M65" s="17"/>
      <c r="O65">
        <f>(I65*21)/100</f>
        <v>0</v>
      </c>
      <c r="P65" t="s">
        <v>23</v>
      </c>
    </row>
    <row r="66" spans="1:16" x14ac:dyDescent="0.2">
      <c r="A66" s="25" t="s">
        <v>61</v>
      </c>
      <c r="E66" s="15" t="s">
        <v>128</v>
      </c>
    </row>
    <row r="67" spans="1:16" x14ac:dyDescent="0.2">
      <c r="A67" s="26" t="s">
        <v>62</v>
      </c>
      <c r="E67" s="27" t="s">
        <v>57</v>
      </c>
    </row>
    <row r="68" spans="1:16" x14ac:dyDescent="0.2">
      <c r="A68" t="s">
        <v>64</v>
      </c>
      <c r="E68" s="15" t="s">
        <v>57</v>
      </c>
    </row>
    <row r="69" spans="1:16" x14ac:dyDescent="0.2">
      <c r="A69" s="17" t="s">
        <v>55</v>
      </c>
      <c r="B69" s="21" t="s">
        <v>129</v>
      </c>
      <c r="C69" s="21" t="s">
        <v>130</v>
      </c>
      <c r="D69" s="17" t="s">
        <v>57</v>
      </c>
      <c r="E69" s="22" t="s">
        <v>131</v>
      </c>
      <c r="F69" s="8" t="s">
        <v>100</v>
      </c>
      <c r="G69" s="23">
        <v>70</v>
      </c>
      <c r="H69" s="24">
        <v>0</v>
      </c>
      <c r="I69" s="24">
        <f>ROUND(ROUND(H69,2)*ROUND(G69,3),2)</f>
        <v>0</v>
      </c>
      <c r="J69" s="8" t="s">
        <v>89</v>
      </c>
      <c r="K69" s="17"/>
      <c r="L69" s="17"/>
      <c r="M69" s="17"/>
      <c r="O69">
        <f>(I69*21)/100</f>
        <v>0</v>
      </c>
      <c r="P69" t="s">
        <v>23</v>
      </c>
    </row>
    <row r="70" spans="1:16" x14ac:dyDescent="0.2">
      <c r="A70" s="25" t="s">
        <v>61</v>
      </c>
      <c r="E70" s="15" t="s">
        <v>131</v>
      </c>
    </row>
    <row r="71" spans="1:16" x14ac:dyDescent="0.2">
      <c r="A71" s="26" t="s">
        <v>62</v>
      </c>
      <c r="E71" s="27" t="s">
        <v>57</v>
      </c>
    </row>
    <row r="72" spans="1:16" x14ac:dyDescent="0.2">
      <c r="A72" t="s">
        <v>64</v>
      </c>
      <c r="E72" s="15" t="s">
        <v>57</v>
      </c>
    </row>
    <row r="73" spans="1:16" x14ac:dyDescent="0.2">
      <c r="A73" s="17" t="s">
        <v>55</v>
      </c>
      <c r="B73" s="21" t="s">
        <v>132</v>
      </c>
      <c r="C73" s="21" t="s">
        <v>133</v>
      </c>
      <c r="D73" s="17" t="s">
        <v>57</v>
      </c>
      <c r="E73" s="22" t="s">
        <v>134</v>
      </c>
      <c r="F73" s="8" t="s">
        <v>100</v>
      </c>
      <c r="G73" s="23">
        <v>111</v>
      </c>
      <c r="H73" s="24">
        <v>0</v>
      </c>
      <c r="I73" s="24">
        <f>ROUND(ROUND(H73,2)*ROUND(G73,3),2)</f>
        <v>0</v>
      </c>
      <c r="J73" s="8" t="s">
        <v>89</v>
      </c>
      <c r="K73" s="17"/>
      <c r="L73" s="17"/>
      <c r="M73" s="17"/>
      <c r="O73">
        <f>(I73*21)/100</f>
        <v>0</v>
      </c>
      <c r="P73" t="s">
        <v>23</v>
      </c>
    </row>
    <row r="74" spans="1:16" x14ac:dyDescent="0.2">
      <c r="A74" s="25" t="s">
        <v>61</v>
      </c>
      <c r="E74" s="15" t="s">
        <v>134</v>
      </c>
    </row>
    <row r="75" spans="1:16" x14ac:dyDescent="0.2">
      <c r="A75" s="26" t="s">
        <v>62</v>
      </c>
      <c r="E75" s="27" t="s">
        <v>57</v>
      </c>
    </row>
    <row r="76" spans="1:16" x14ac:dyDescent="0.2">
      <c r="A76" t="s">
        <v>64</v>
      </c>
      <c r="E76" s="15" t="s">
        <v>57</v>
      </c>
    </row>
    <row r="77" spans="1:16" ht="25.5" x14ac:dyDescent="0.2">
      <c r="A77" s="17" t="s">
        <v>55</v>
      </c>
      <c r="B77" s="21" t="s">
        <v>135</v>
      </c>
      <c r="C77" s="21" t="s">
        <v>136</v>
      </c>
      <c r="D77" s="17" t="s">
        <v>57</v>
      </c>
      <c r="E77" s="22" t="s">
        <v>137</v>
      </c>
      <c r="F77" s="8" t="s">
        <v>59</v>
      </c>
      <c r="G77" s="23">
        <v>1</v>
      </c>
      <c r="H77" s="24">
        <v>0</v>
      </c>
      <c r="I77" s="24">
        <f>ROUND(ROUND(H77,2)*ROUND(G77,3),2)</f>
        <v>0</v>
      </c>
      <c r="J77" s="8" t="s">
        <v>89</v>
      </c>
      <c r="K77" s="17"/>
      <c r="L77" s="17"/>
      <c r="M77" s="17"/>
      <c r="O77">
        <f>(I77*21)/100</f>
        <v>0</v>
      </c>
      <c r="P77" t="s">
        <v>23</v>
      </c>
    </row>
    <row r="78" spans="1:16" ht="25.5" x14ac:dyDescent="0.2">
      <c r="A78" s="25" t="s">
        <v>61</v>
      </c>
      <c r="E78" s="15" t="s">
        <v>137</v>
      </c>
    </row>
    <row r="79" spans="1:16" x14ac:dyDescent="0.2">
      <c r="A79" s="26" t="s">
        <v>62</v>
      </c>
      <c r="E79" s="27" t="s">
        <v>57</v>
      </c>
    </row>
    <row r="80" spans="1:16" x14ac:dyDescent="0.2">
      <c r="A80" t="s">
        <v>64</v>
      </c>
      <c r="E80" s="15" t="s">
        <v>57</v>
      </c>
    </row>
    <row r="81" spans="1:16" x14ac:dyDescent="0.2">
      <c r="A81" s="17" t="s">
        <v>55</v>
      </c>
      <c r="B81" s="21" t="s">
        <v>138</v>
      </c>
      <c r="C81" s="21" t="s">
        <v>139</v>
      </c>
      <c r="D81" s="17" t="s">
        <v>57</v>
      </c>
      <c r="E81" s="22" t="s">
        <v>140</v>
      </c>
      <c r="F81" s="8" t="s">
        <v>100</v>
      </c>
      <c r="G81" s="23">
        <v>20</v>
      </c>
      <c r="H81" s="24">
        <v>0</v>
      </c>
      <c r="I81" s="24">
        <f>ROUND(ROUND(H81,2)*ROUND(G81,3),2)</f>
        <v>0</v>
      </c>
      <c r="J81" s="8" t="s">
        <v>89</v>
      </c>
      <c r="K81" s="17"/>
      <c r="L81" s="17"/>
      <c r="M81" s="17"/>
      <c r="O81">
        <f>(I81*21)/100</f>
        <v>0</v>
      </c>
      <c r="P81" t="s">
        <v>23</v>
      </c>
    </row>
    <row r="82" spans="1:16" x14ac:dyDescent="0.2">
      <c r="A82" s="25" t="s">
        <v>61</v>
      </c>
      <c r="E82" s="15" t="s">
        <v>140</v>
      </c>
    </row>
    <row r="83" spans="1:16" x14ac:dyDescent="0.2">
      <c r="A83" s="26" t="s">
        <v>62</v>
      </c>
      <c r="E83" s="27" t="s">
        <v>57</v>
      </c>
    </row>
    <row r="84" spans="1:16" x14ac:dyDescent="0.2">
      <c r="A84" t="s">
        <v>64</v>
      </c>
      <c r="E84" s="15" t="s">
        <v>57</v>
      </c>
    </row>
    <row r="85" spans="1:16" ht="25.5" x14ac:dyDescent="0.2">
      <c r="A85" s="17" t="s">
        <v>55</v>
      </c>
      <c r="B85" s="21" t="s">
        <v>141</v>
      </c>
      <c r="C85" s="21" t="s">
        <v>142</v>
      </c>
      <c r="D85" s="17" t="s">
        <v>57</v>
      </c>
      <c r="E85" s="22" t="s">
        <v>143</v>
      </c>
      <c r="F85" s="8" t="s">
        <v>100</v>
      </c>
      <c r="G85" s="23">
        <v>70</v>
      </c>
      <c r="H85" s="24">
        <v>0</v>
      </c>
      <c r="I85" s="24">
        <f>ROUND(ROUND(H85,2)*ROUND(G85,3),2)</f>
        <v>0</v>
      </c>
      <c r="J85" s="8" t="s">
        <v>89</v>
      </c>
      <c r="K85" s="17"/>
      <c r="L85" s="17"/>
      <c r="M85" s="17"/>
      <c r="O85">
        <f>(I85*21)/100</f>
        <v>0</v>
      </c>
      <c r="P85" t="s">
        <v>23</v>
      </c>
    </row>
    <row r="86" spans="1:16" ht="25.5" x14ac:dyDescent="0.2">
      <c r="A86" s="25" t="s">
        <v>61</v>
      </c>
      <c r="E86" s="15" t="s">
        <v>143</v>
      </c>
    </row>
    <row r="87" spans="1:16" x14ac:dyDescent="0.2">
      <c r="A87" s="26" t="s">
        <v>62</v>
      </c>
      <c r="E87" s="27" t="s">
        <v>57</v>
      </c>
    </row>
    <row r="88" spans="1:16" x14ac:dyDescent="0.2">
      <c r="A88" t="s">
        <v>64</v>
      </c>
      <c r="E88" s="15" t="s">
        <v>57</v>
      </c>
    </row>
    <row r="89" spans="1:16" x14ac:dyDescent="0.2">
      <c r="A89" s="17" t="s">
        <v>55</v>
      </c>
      <c r="B89" s="21" t="s">
        <v>144</v>
      </c>
      <c r="C89" s="21" t="s">
        <v>145</v>
      </c>
      <c r="D89" s="17" t="s">
        <v>57</v>
      </c>
      <c r="E89" s="22" t="s">
        <v>146</v>
      </c>
      <c r="F89" s="8" t="s">
        <v>100</v>
      </c>
      <c r="G89" s="23">
        <v>5</v>
      </c>
      <c r="H89" s="24">
        <v>0</v>
      </c>
      <c r="I89" s="24">
        <f>ROUND(ROUND(H89,2)*ROUND(G89,3),2)</f>
        <v>0</v>
      </c>
      <c r="J89" s="8" t="s">
        <v>89</v>
      </c>
      <c r="K89" s="17"/>
      <c r="L89" s="17"/>
      <c r="M89" s="17"/>
      <c r="O89">
        <f>(I89*21)/100</f>
        <v>0</v>
      </c>
      <c r="P89" t="s">
        <v>23</v>
      </c>
    </row>
    <row r="90" spans="1:16" x14ac:dyDescent="0.2">
      <c r="A90" s="25" t="s">
        <v>61</v>
      </c>
      <c r="E90" s="15" t="s">
        <v>146</v>
      </c>
    </row>
    <row r="91" spans="1:16" x14ac:dyDescent="0.2">
      <c r="A91" s="26" t="s">
        <v>62</v>
      </c>
      <c r="E91" s="27" t="s">
        <v>57</v>
      </c>
    </row>
    <row r="92" spans="1:16" x14ac:dyDescent="0.2">
      <c r="A92" t="s">
        <v>64</v>
      </c>
      <c r="E92" s="15" t="s">
        <v>57</v>
      </c>
    </row>
    <row r="93" spans="1:16" ht="25.5" x14ac:dyDescent="0.2">
      <c r="A93" s="17" t="s">
        <v>55</v>
      </c>
      <c r="B93" s="21" t="s">
        <v>147</v>
      </c>
      <c r="C93" s="21" t="s">
        <v>148</v>
      </c>
      <c r="D93" s="17" t="s">
        <v>57</v>
      </c>
      <c r="E93" s="22" t="s">
        <v>149</v>
      </c>
      <c r="F93" s="8" t="s">
        <v>59</v>
      </c>
      <c r="G93" s="23">
        <v>4</v>
      </c>
      <c r="H93" s="24">
        <v>0</v>
      </c>
      <c r="I93" s="24">
        <f>ROUND(ROUND(H93,2)*ROUND(G93,3),2)</f>
        <v>0</v>
      </c>
      <c r="J93" s="8" t="s">
        <v>89</v>
      </c>
      <c r="K93" s="17"/>
      <c r="L93" s="17"/>
      <c r="M93" s="17"/>
      <c r="O93">
        <f>(I93*21)/100</f>
        <v>0</v>
      </c>
      <c r="P93" t="s">
        <v>23</v>
      </c>
    </row>
    <row r="94" spans="1:16" ht="25.5" x14ac:dyDescent="0.2">
      <c r="A94" s="25" t="s">
        <v>61</v>
      </c>
      <c r="E94" s="15" t="s">
        <v>149</v>
      </c>
    </row>
    <row r="95" spans="1:16" x14ac:dyDescent="0.2">
      <c r="A95" s="26" t="s">
        <v>62</v>
      </c>
      <c r="E95" s="27" t="s">
        <v>57</v>
      </c>
    </row>
    <row r="96" spans="1:16" x14ac:dyDescent="0.2">
      <c r="A96" t="s">
        <v>64</v>
      </c>
      <c r="E96" s="15" t="s">
        <v>57</v>
      </c>
    </row>
    <row r="97" spans="1:16" ht="25.5" x14ac:dyDescent="0.2">
      <c r="A97" s="17" t="s">
        <v>55</v>
      </c>
      <c r="B97" s="21" t="s">
        <v>150</v>
      </c>
      <c r="C97" s="21" t="s">
        <v>151</v>
      </c>
      <c r="D97" s="17" t="s">
        <v>57</v>
      </c>
      <c r="E97" s="22" t="s">
        <v>152</v>
      </c>
      <c r="F97" s="8" t="s">
        <v>59</v>
      </c>
      <c r="G97" s="23">
        <v>1</v>
      </c>
      <c r="H97" s="24">
        <v>0</v>
      </c>
      <c r="I97" s="24">
        <f>ROUND(ROUND(H97,2)*ROUND(G97,3),2)</f>
        <v>0</v>
      </c>
      <c r="J97" s="8" t="s">
        <v>89</v>
      </c>
      <c r="K97" s="17"/>
      <c r="L97" s="17"/>
      <c r="M97" s="17"/>
      <c r="O97">
        <f>(I97*21)/100</f>
        <v>0</v>
      </c>
      <c r="P97" t="s">
        <v>23</v>
      </c>
    </row>
    <row r="98" spans="1:16" ht="25.5" x14ac:dyDescent="0.2">
      <c r="A98" s="25" t="s">
        <v>61</v>
      </c>
      <c r="E98" s="15" t="s">
        <v>152</v>
      </c>
    </row>
    <row r="99" spans="1:16" x14ac:dyDescent="0.2">
      <c r="A99" s="26" t="s">
        <v>62</v>
      </c>
      <c r="E99" s="27" t="s">
        <v>57</v>
      </c>
    </row>
    <row r="100" spans="1:16" x14ac:dyDescent="0.2">
      <c r="A100" t="s">
        <v>64</v>
      </c>
      <c r="E100" s="15" t="s">
        <v>57</v>
      </c>
    </row>
    <row r="101" spans="1:16" ht="25.5" x14ac:dyDescent="0.2">
      <c r="A101" s="17" t="s">
        <v>55</v>
      </c>
      <c r="B101" s="21" t="s">
        <v>153</v>
      </c>
      <c r="C101" s="21" t="s">
        <v>154</v>
      </c>
      <c r="D101" s="17" t="s">
        <v>57</v>
      </c>
      <c r="E101" s="22" t="s">
        <v>155</v>
      </c>
      <c r="F101" s="8" t="s">
        <v>59</v>
      </c>
      <c r="G101" s="23">
        <v>4</v>
      </c>
      <c r="H101" s="24">
        <v>0</v>
      </c>
      <c r="I101" s="24">
        <f>ROUND(ROUND(H101,2)*ROUND(G101,3),2)</f>
        <v>0</v>
      </c>
      <c r="J101" s="8" t="s">
        <v>89</v>
      </c>
      <c r="K101" s="17"/>
      <c r="L101" s="17"/>
      <c r="M101" s="17"/>
      <c r="O101">
        <f>(I101*21)/100</f>
        <v>0</v>
      </c>
      <c r="P101" t="s">
        <v>23</v>
      </c>
    </row>
    <row r="102" spans="1:16" ht="25.5" x14ac:dyDescent="0.2">
      <c r="A102" s="25" t="s">
        <v>61</v>
      </c>
      <c r="E102" s="15" t="s">
        <v>155</v>
      </c>
    </row>
    <row r="103" spans="1:16" x14ac:dyDescent="0.2">
      <c r="A103" s="26" t="s">
        <v>62</v>
      </c>
      <c r="E103" s="27" t="s">
        <v>57</v>
      </c>
    </row>
    <row r="104" spans="1:16" x14ac:dyDescent="0.2">
      <c r="A104" t="s">
        <v>64</v>
      </c>
      <c r="E104" s="15" t="s">
        <v>57</v>
      </c>
    </row>
    <row r="105" spans="1:16" x14ac:dyDescent="0.2">
      <c r="A105" s="17" t="s">
        <v>55</v>
      </c>
      <c r="B105" s="21" t="s">
        <v>156</v>
      </c>
      <c r="C105" s="21" t="s">
        <v>157</v>
      </c>
      <c r="D105" s="17" t="s">
        <v>57</v>
      </c>
      <c r="E105" s="22" t="s">
        <v>158</v>
      </c>
      <c r="F105" s="8" t="s">
        <v>115</v>
      </c>
      <c r="G105" s="23">
        <v>56.4</v>
      </c>
      <c r="H105" s="24">
        <v>0</v>
      </c>
      <c r="I105" s="24">
        <f>ROUND(ROUND(H105,2)*ROUND(G105,3),2)</f>
        <v>0</v>
      </c>
      <c r="J105" s="8" t="s">
        <v>89</v>
      </c>
      <c r="K105" s="17"/>
      <c r="L105" s="17"/>
      <c r="M105" s="17"/>
      <c r="O105">
        <f>(I105*21)/100</f>
        <v>0</v>
      </c>
      <c r="P105" t="s">
        <v>23</v>
      </c>
    </row>
    <row r="106" spans="1:16" x14ac:dyDescent="0.2">
      <c r="A106" s="25" t="s">
        <v>61</v>
      </c>
      <c r="E106" s="15" t="s">
        <v>158</v>
      </c>
    </row>
    <row r="107" spans="1:16" x14ac:dyDescent="0.2">
      <c r="A107" s="26" t="s">
        <v>62</v>
      </c>
      <c r="E107" s="27" t="s">
        <v>57</v>
      </c>
    </row>
    <row r="108" spans="1:16" x14ac:dyDescent="0.2">
      <c r="A108" t="s">
        <v>64</v>
      </c>
      <c r="E108" s="15" t="s">
        <v>57</v>
      </c>
    </row>
    <row r="109" spans="1:16" ht="25.5" x14ac:dyDescent="0.2">
      <c r="A109" s="17" t="s">
        <v>55</v>
      </c>
      <c r="B109" s="21" t="s">
        <v>159</v>
      </c>
      <c r="C109" s="21" t="s">
        <v>160</v>
      </c>
      <c r="D109" s="17" t="s">
        <v>57</v>
      </c>
      <c r="E109" s="22" t="s">
        <v>161</v>
      </c>
      <c r="F109" s="8" t="s">
        <v>162</v>
      </c>
      <c r="G109" s="23">
        <v>4.1749999999999998</v>
      </c>
      <c r="H109" s="24">
        <v>0</v>
      </c>
      <c r="I109" s="24">
        <f>ROUND(ROUND(H109,2)*ROUND(G109,3),2)</f>
        <v>0</v>
      </c>
      <c r="J109" s="8" t="s">
        <v>89</v>
      </c>
      <c r="K109" s="17"/>
      <c r="L109" s="17"/>
      <c r="M109" s="17"/>
      <c r="O109">
        <f>(I109*21)/100</f>
        <v>0</v>
      </c>
      <c r="P109" t="s">
        <v>23</v>
      </c>
    </row>
    <row r="110" spans="1:16" ht="25.5" x14ac:dyDescent="0.2">
      <c r="A110" s="25" t="s">
        <v>61</v>
      </c>
      <c r="E110" s="15" t="s">
        <v>161</v>
      </c>
    </row>
    <row r="111" spans="1:16" x14ac:dyDescent="0.2">
      <c r="A111" s="26" t="s">
        <v>62</v>
      </c>
      <c r="E111" s="27" t="s">
        <v>57</v>
      </c>
    </row>
    <row r="112" spans="1:16" x14ac:dyDescent="0.2">
      <c r="A112" t="s">
        <v>64</v>
      </c>
      <c r="E112" s="15" t="s">
        <v>57</v>
      </c>
    </row>
    <row r="113" spans="1:16" ht="25.5" x14ac:dyDescent="0.2">
      <c r="A113" s="17" t="s">
        <v>55</v>
      </c>
      <c r="B113" s="21" t="s">
        <v>163</v>
      </c>
      <c r="C113" s="21" t="s">
        <v>164</v>
      </c>
      <c r="D113" s="17" t="s">
        <v>57</v>
      </c>
      <c r="E113" s="22" t="s">
        <v>165</v>
      </c>
      <c r="F113" s="8" t="s">
        <v>100</v>
      </c>
      <c r="G113" s="23">
        <v>167</v>
      </c>
      <c r="H113" s="24">
        <v>0</v>
      </c>
      <c r="I113" s="24">
        <f>ROUND(ROUND(H113,2)*ROUND(G113,3),2)</f>
        <v>0</v>
      </c>
      <c r="J113" s="8" t="s">
        <v>89</v>
      </c>
      <c r="K113" s="17"/>
      <c r="L113" s="17"/>
      <c r="M113" s="17"/>
      <c r="O113">
        <f>(I113*21)/100</f>
        <v>0</v>
      </c>
      <c r="P113" t="s">
        <v>23</v>
      </c>
    </row>
    <row r="114" spans="1:16" ht="25.5" x14ac:dyDescent="0.2">
      <c r="A114" s="25" t="s">
        <v>61</v>
      </c>
      <c r="E114" s="15" t="s">
        <v>165</v>
      </c>
    </row>
    <row r="115" spans="1:16" x14ac:dyDescent="0.2">
      <c r="A115" s="26" t="s">
        <v>62</v>
      </c>
      <c r="E115" s="27" t="s">
        <v>57</v>
      </c>
    </row>
    <row r="116" spans="1:16" x14ac:dyDescent="0.2">
      <c r="A116" t="s">
        <v>64</v>
      </c>
      <c r="E116" s="15" t="s">
        <v>57</v>
      </c>
    </row>
    <row r="117" spans="1:16" x14ac:dyDescent="0.2">
      <c r="A117" s="17" t="s">
        <v>55</v>
      </c>
      <c r="B117" s="21" t="s">
        <v>166</v>
      </c>
      <c r="C117" s="21" t="s">
        <v>167</v>
      </c>
      <c r="D117" s="17" t="s">
        <v>57</v>
      </c>
      <c r="E117" s="22" t="s">
        <v>168</v>
      </c>
      <c r="F117" s="8" t="s">
        <v>100</v>
      </c>
      <c r="G117" s="23">
        <v>290</v>
      </c>
      <c r="H117" s="24">
        <v>0</v>
      </c>
      <c r="I117" s="24">
        <f>ROUND(ROUND(H117,2)*ROUND(G117,3),2)</f>
        <v>0</v>
      </c>
      <c r="J117" s="8" t="s">
        <v>89</v>
      </c>
      <c r="K117" s="17"/>
      <c r="L117" s="17"/>
      <c r="M117" s="17"/>
      <c r="O117">
        <f>(I117*21)/100</f>
        <v>0</v>
      </c>
      <c r="P117" t="s">
        <v>23</v>
      </c>
    </row>
    <row r="118" spans="1:16" x14ac:dyDescent="0.2">
      <c r="A118" s="25" t="s">
        <v>61</v>
      </c>
      <c r="E118" s="15" t="s">
        <v>168</v>
      </c>
    </row>
    <row r="119" spans="1:16" x14ac:dyDescent="0.2">
      <c r="A119" s="26" t="s">
        <v>62</v>
      </c>
      <c r="E119" s="27" t="s">
        <v>57</v>
      </c>
    </row>
    <row r="120" spans="1:16" x14ac:dyDescent="0.2">
      <c r="A120" t="s">
        <v>64</v>
      </c>
      <c r="E120" s="15" t="s">
        <v>57</v>
      </c>
    </row>
    <row r="121" spans="1:16" x14ac:dyDescent="0.2">
      <c r="A121" s="17" t="s">
        <v>55</v>
      </c>
      <c r="B121" s="21" t="s">
        <v>169</v>
      </c>
      <c r="C121" s="21" t="s">
        <v>170</v>
      </c>
      <c r="D121" s="17" t="s">
        <v>57</v>
      </c>
      <c r="E121" s="22" t="s">
        <v>171</v>
      </c>
      <c r="F121" s="8" t="s">
        <v>100</v>
      </c>
      <c r="G121" s="23">
        <v>290</v>
      </c>
      <c r="H121" s="24">
        <v>0</v>
      </c>
      <c r="I121" s="24">
        <f>ROUND(ROUND(H121,2)*ROUND(G121,3),2)</f>
        <v>0</v>
      </c>
      <c r="J121" s="8" t="s">
        <v>89</v>
      </c>
      <c r="K121" s="17"/>
      <c r="L121" s="17"/>
      <c r="M121" s="17"/>
      <c r="O121">
        <f>(I121*21)/100</f>
        <v>0</v>
      </c>
      <c r="P121" t="s">
        <v>23</v>
      </c>
    </row>
    <row r="122" spans="1:16" x14ac:dyDescent="0.2">
      <c r="A122" s="25" t="s">
        <v>61</v>
      </c>
      <c r="E122" s="15" t="s">
        <v>171</v>
      </c>
    </row>
    <row r="123" spans="1:16" x14ac:dyDescent="0.2">
      <c r="A123" s="26" t="s">
        <v>62</v>
      </c>
      <c r="E123" s="27" t="s">
        <v>57</v>
      </c>
    </row>
    <row r="124" spans="1:16" x14ac:dyDescent="0.2">
      <c r="A124" t="s">
        <v>64</v>
      </c>
      <c r="E124" s="15" t="s">
        <v>57</v>
      </c>
    </row>
    <row r="125" spans="1:16" x14ac:dyDescent="0.2">
      <c r="A125" s="17" t="s">
        <v>55</v>
      </c>
      <c r="B125" s="21" t="s">
        <v>172</v>
      </c>
      <c r="C125" s="21" t="s">
        <v>173</v>
      </c>
      <c r="D125" s="17" t="s">
        <v>57</v>
      </c>
      <c r="E125" s="22" t="s">
        <v>174</v>
      </c>
      <c r="F125" s="8" t="s">
        <v>175</v>
      </c>
      <c r="G125" s="23">
        <v>2</v>
      </c>
      <c r="H125" s="24">
        <v>0</v>
      </c>
      <c r="I125" s="24">
        <f>ROUND(ROUND(H125,2)*ROUND(G125,3),2)</f>
        <v>0</v>
      </c>
      <c r="J125" s="8" t="s">
        <v>89</v>
      </c>
      <c r="K125" s="17"/>
      <c r="L125" s="17"/>
      <c r="M125" s="17"/>
      <c r="O125">
        <f>(I125*21)/100</f>
        <v>0</v>
      </c>
      <c r="P125" t="s">
        <v>23</v>
      </c>
    </row>
    <row r="126" spans="1:16" x14ac:dyDescent="0.2">
      <c r="A126" s="25" t="s">
        <v>61</v>
      </c>
      <c r="E126" s="15" t="s">
        <v>174</v>
      </c>
    </row>
    <row r="127" spans="1:16" x14ac:dyDescent="0.2">
      <c r="A127" s="26" t="s">
        <v>62</v>
      </c>
      <c r="E127" s="27" t="s">
        <v>57</v>
      </c>
    </row>
    <row r="128" spans="1:16" x14ac:dyDescent="0.2">
      <c r="A128" t="s">
        <v>64</v>
      </c>
      <c r="E128" s="15" t="s">
        <v>57</v>
      </c>
    </row>
    <row r="129" spans="1:16" x14ac:dyDescent="0.2">
      <c r="A129" s="17" t="s">
        <v>55</v>
      </c>
      <c r="B129" s="21" t="s">
        <v>176</v>
      </c>
      <c r="C129" s="21" t="s">
        <v>177</v>
      </c>
      <c r="D129" s="17" t="s">
        <v>57</v>
      </c>
      <c r="E129" s="22" t="s">
        <v>178</v>
      </c>
      <c r="F129" s="8" t="s">
        <v>100</v>
      </c>
      <c r="G129" s="23">
        <v>580</v>
      </c>
      <c r="H129" s="24">
        <v>0</v>
      </c>
      <c r="I129" s="24">
        <f>ROUND(ROUND(H129,2)*ROUND(G129,3),2)</f>
        <v>0</v>
      </c>
      <c r="J129" s="8" t="s">
        <v>89</v>
      </c>
      <c r="K129" s="17"/>
      <c r="L129" s="17"/>
      <c r="M129" s="17"/>
      <c r="O129">
        <f>(I129*21)/100</f>
        <v>0</v>
      </c>
      <c r="P129" t="s">
        <v>23</v>
      </c>
    </row>
    <row r="130" spans="1:16" x14ac:dyDescent="0.2">
      <c r="A130" s="25" t="s">
        <v>61</v>
      </c>
      <c r="E130" s="15" t="s">
        <v>178</v>
      </c>
    </row>
    <row r="131" spans="1:16" x14ac:dyDescent="0.2">
      <c r="A131" s="26" t="s">
        <v>62</v>
      </c>
      <c r="E131" s="27" t="s">
        <v>57</v>
      </c>
    </row>
    <row r="132" spans="1:16" x14ac:dyDescent="0.2">
      <c r="A132" t="s">
        <v>64</v>
      </c>
      <c r="E132" s="15" t="s">
        <v>57</v>
      </c>
    </row>
    <row r="133" spans="1:16" x14ac:dyDescent="0.2">
      <c r="A133" s="17" t="s">
        <v>55</v>
      </c>
      <c r="B133" s="21" t="s">
        <v>179</v>
      </c>
      <c r="C133" s="21" t="s">
        <v>180</v>
      </c>
      <c r="D133" s="17" t="s">
        <v>57</v>
      </c>
      <c r="E133" s="22" t="s">
        <v>181</v>
      </c>
      <c r="F133" s="8" t="s">
        <v>59</v>
      </c>
      <c r="G133" s="23">
        <v>6</v>
      </c>
      <c r="H133" s="24">
        <v>0</v>
      </c>
      <c r="I133" s="24">
        <f>ROUND(ROUND(H133,2)*ROUND(G133,3),2)</f>
        <v>0</v>
      </c>
      <c r="J133" s="8" t="s">
        <v>89</v>
      </c>
      <c r="K133" s="17"/>
      <c r="L133" s="17"/>
      <c r="M133" s="17"/>
      <c r="O133">
        <f>(I133*21)/100</f>
        <v>0</v>
      </c>
      <c r="P133" t="s">
        <v>23</v>
      </c>
    </row>
    <row r="134" spans="1:16" x14ac:dyDescent="0.2">
      <c r="A134" s="25" t="s">
        <v>61</v>
      </c>
      <c r="E134" s="15" t="s">
        <v>181</v>
      </c>
    </row>
    <row r="135" spans="1:16" x14ac:dyDescent="0.2">
      <c r="A135" s="26" t="s">
        <v>62</v>
      </c>
      <c r="E135" s="27" t="s">
        <v>57</v>
      </c>
    </row>
    <row r="136" spans="1:16" x14ac:dyDescent="0.2">
      <c r="A136" t="s">
        <v>64</v>
      </c>
      <c r="E136" s="15" t="s">
        <v>57</v>
      </c>
    </row>
    <row r="137" spans="1:16" x14ac:dyDescent="0.2">
      <c r="A137" s="17" t="s">
        <v>55</v>
      </c>
      <c r="B137" s="21" t="s">
        <v>182</v>
      </c>
      <c r="C137" s="21" t="s">
        <v>183</v>
      </c>
      <c r="D137" s="17" t="s">
        <v>57</v>
      </c>
      <c r="E137" s="22" t="s">
        <v>184</v>
      </c>
      <c r="F137" s="8" t="s">
        <v>59</v>
      </c>
      <c r="G137" s="23">
        <v>6</v>
      </c>
      <c r="H137" s="24">
        <v>0</v>
      </c>
      <c r="I137" s="24">
        <f>ROUND(ROUND(H137,2)*ROUND(G137,3),2)</f>
        <v>0</v>
      </c>
      <c r="J137" s="8" t="s">
        <v>89</v>
      </c>
      <c r="K137" s="17"/>
      <c r="L137" s="17"/>
      <c r="M137" s="17"/>
      <c r="O137">
        <f>(I137*21)/100</f>
        <v>0</v>
      </c>
      <c r="P137" t="s">
        <v>23</v>
      </c>
    </row>
    <row r="138" spans="1:16" x14ac:dyDescent="0.2">
      <c r="A138" s="25" t="s">
        <v>61</v>
      </c>
      <c r="E138" s="15" t="s">
        <v>184</v>
      </c>
    </row>
    <row r="139" spans="1:16" x14ac:dyDescent="0.2">
      <c r="A139" s="26" t="s">
        <v>62</v>
      </c>
      <c r="E139" s="27" t="s">
        <v>57</v>
      </c>
    </row>
    <row r="140" spans="1:16" x14ac:dyDescent="0.2">
      <c r="A140" t="s">
        <v>64</v>
      </c>
      <c r="E140" s="15" t="s">
        <v>57</v>
      </c>
    </row>
    <row r="141" spans="1:16" x14ac:dyDescent="0.2">
      <c r="A141" s="17" t="s">
        <v>55</v>
      </c>
      <c r="B141" s="21" t="s">
        <v>185</v>
      </c>
      <c r="C141" s="21" t="s">
        <v>186</v>
      </c>
      <c r="D141" s="17" t="s">
        <v>57</v>
      </c>
      <c r="E141" s="22" t="s">
        <v>187</v>
      </c>
      <c r="F141" s="8" t="s">
        <v>59</v>
      </c>
      <c r="G141" s="23">
        <v>1</v>
      </c>
      <c r="H141" s="24">
        <v>0</v>
      </c>
      <c r="I141" s="24">
        <f>ROUND(ROUND(H141,2)*ROUND(G141,3),2)</f>
        <v>0</v>
      </c>
      <c r="J141" s="8" t="s">
        <v>89</v>
      </c>
      <c r="K141" s="17"/>
      <c r="L141" s="17"/>
      <c r="M141" s="17"/>
      <c r="O141">
        <f>(I141*21)/100</f>
        <v>0</v>
      </c>
      <c r="P141" t="s">
        <v>23</v>
      </c>
    </row>
    <row r="142" spans="1:16" x14ac:dyDescent="0.2">
      <c r="A142" s="25" t="s">
        <v>61</v>
      </c>
      <c r="E142" s="15" t="s">
        <v>187</v>
      </c>
    </row>
    <row r="143" spans="1:16" x14ac:dyDescent="0.2">
      <c r="A143" s="26" t="s">
        <v>62</v>
      </c>
      <c r="E143" s="27" t="s">
        <v>57</v>
      </c>
    </row>
    <row r="144" spans="1:16" x14ac:dyDescent="0.2">
      <c r="A144" t="s">
        <v>64</v>
      </c>
      <c r="E144" s="15" t="s">
        <v>57</v>
      </c>
    </row>
    <row r="145" spans="1:16" x14ac:dyDescent="0.2">
      <c r="A145" s="17" t="s">
        <v>55</v>
      </c>
      <c r="B145" s="21" t="s">
        <v>188</v>
      </c>
      <c r="C145" s="21" t="s">
        <v>189</v>
      </c>
      <c r="D145" s="17" t="s">
        <v>57</v>
      </c>
      <c r="E145" s="22" t="s">
        <v>190</v>
      </c>
      <c r="F145" s="8" t="s">
        <v>59</v>
      </c>
      <c r="G145" s="23">
        <v>1</v>
      </c>
      <c r="H145" s="24">
        <v>0</v>
      </c>
      <c r="I145" s="24">
        <f>ROUND(ROUND(H145,2)*ROUND(G145,3),2)</f>
        <v>0</v>
      </c>
      <c r="J145" s="8" t="s">
        <v>89</v>
      </c>
      <c r="K145" s="17"/>
      <c r="L145" s="17"/>
      <c r="M145" s="17"/>
      <c r="O145">
        <f>(I145*21)/100</f>
        <v>0</v>
      </c>
      <c r="P145" t="s">
        <v>23</v>
      </c>
    </row>
    <row r="146" spans="1:16" x14ac:dyDescent="0.2">
      <c r="A146" s="25" t="s">
        <v>61</v>
      </c>
      <c r="E146" s="15" t="s">
        <v>190</v>
      </c>
    </row>
    <row r="147" spans="1:16" x14ac:dyDescent="0.2">
      <c r="A147" s="26" t="s">
        <v>62</v>
      </c>
      <c r="E147" s="27" t="s">
        <v>57</v>
      </c>
    </row>
    <row r="148" spans="1:16" x14ac:dyDescent="0.2">
      <c r="A148" t="s">
        <v>64</v>
      </c>
      <c r="E148" s="15" t="s">
        <v>57</v>
      </c>
    </row>
    <row r="149" spans="1:16" x14ac:dyDescent="0.2">
      <c r="A149" s="17" t="s">
        <v>55</v>
      </c>
      <c r="B149" s="21" t="s">
        <v>191</v>
      </c>
      <c r="C149" s="21" t="s">
        <v>192</v>
      </c>
      <c r="D149" s="17" t="s">
        <v>57</v>
      </c>
      <c r="E149" s="22" t="s">
        <v>193</v>
      </c>
      <c r="F149" s="8" t="s">
        <v>59</v>
      </c>
      <c r="G149" s="23">
        <v>10</v>
      </c>
      <c r="H149" s="24">
        <v>0</v>
      </c>
      <c r="I149" s="24">
        <f>ROUND(ROUND(H149,2)*ROUND(G149,3),2)</f>
        <v>0</v>
      </c>
      <c r="J149" s="8" t="s">
        <v>89</v>
      </c>
      <c r="K149" s="17"/>
      <c r="L149" s="17"/>
      <c r="M149" s="17"/>
      <c r="O149">
        <f>(I149*21)/100</f>
        <v>0</v>
      </c>
      <c r="P149" t="s">
        <v>23</v>
      </c>
    </row>
    <row r="150" spans="1:16" x14ac:dyDescent="0.2">
      <c r="A150" s="25" t="s">
        <v>61</v>
      </c>
      <c r="E150" s="15" t="s">
        <v>193</v>
      </c>
    </row>
    <row r="151" spans="1:16" x14ac:dyDescent="0.2">
      <c r="A151" s="26" t="s">
        <v>62</v>
      </c>
      <c r="E151" s="27" t="s">
        <v>57</v>
      </c>
    </row>
    <row r="152" spans="1:16" x14ac:dyDescent="0.2">
      <c r="A152" t="s">
        <v>64</v>
      </c>
      <c r="E152" s="15" t="s">
        <v>57</v>
      </c>
    </row>
    <row r="153" spans="1:16" x14ac:dyDescent="0.2">
      <c r="A153" s="17" t="s">
        <v>55</v>
      </c>
      <c r="B153" s="21" t="s">
        <v>194</v>
      </c>
      <c r="C153" s="21" t="s">
        <v>195</v>
      </c>
      <c r="D153" s="17" t="s">
        <v>57</v>
      </c>
      <c r="E153" s="22" t="s">
        <v>196</v>
      </c>
      <c r="F153" s="8" t="s">
        <v>59</v>
      </c>
      <c r="G153" s="23">
        <v>10</v>
      </c>
      <c r="H153" s="24">
        <v>0</v>
      </c>
      <c r="I153" s="24">
        <f>ROUND(ROUND(H153,2)*ROUND(G153,3),2)</f>
        <v>0</v>
      </c>
      <c r="J153" s="8" t="s">
        <v>89</v>
      </c>
      <c r="K153" s="17"/>
      <c r="L153" s="17"/>
      <c r="M153" s="17"/>
      <c r="O153">
        <f>(I153*21)/100</f>
        <v>0</v>
      </c>
      <c r="P153" t="s">
        <v>23</v>
      </c>
    </row>
    <row r="154" spans="1:16" x14ac:dyDescent="0.2">
      <c r="A154" s="25" t="s">
        <v>61</v>
      </c>
      <c r="E154" s="15" t="s">
        <v>196</v>
      </c>
    </row>
    <row r="155" spans="1:16" x14ac:dyDescent="0.2">
      <c r="A155" s="26" t="s">
        <v>62</v>
      </c>
      <c r="E155" s="27" t="s">
        <v>57</v>
      </c>
    </row>
    <row r="156" spans="1:16" x14ac:dyDescent="0.2">
      <c r="A156" t="s">
        <v>64</v>
      </c>
      <c r="E156" s="15" t="s">
        <v>57</v>
      </c>
    </row>
    <row r="157" spans="1:16" x14ac:dyDescent="0.2">
      <c r="A157" s="17" t="s">
        <v>55</v>
      </c>
      <c r="B157" s="21" t="s">
        <v>197</v>
      </c>
      <c r="C157" s="21" t="s">
        <v>198</v>
      </c>
      <c r="D157" s="17" t="s">
        <v>57</v>
      </c>
      <c r="E157" s="22" t="s">
        <v>199</v>
      </c>
      <c r="F157" s="8" t="s">
        <v>59</v>
      </c>
      <c r="G157" s="23">
        <v>2</v>
      </c>
      <c r="H157" s="24">
        <v>0</v>
      </c>
      <c r="I157" s="24">
        <f>ROUND(ROUND(H157,2)*ROUND(G157,3),2)</f>
        <v>0</v>
      </c>
      <c r="J157" s="8" t="s">
        <v>89</v>
      </c>
      <c r="K157" s="17"/>
      <c r="L157" s="17"/>
      <c r="M157" s="17"/>
      <c r="O157">
        <f>(I157*21)/100</f>
        <v>0</v>
      </c>
      <c r="P157" t="s">
        <v>23</v>
      </c>
    </row>
    <row r="158" spans="1:16" x14ac:dyDescent="0.2">
      <c r="A158" s="25" t="s">
        <v>61</v>
      </c>
      <c r="E158" s="15" t="s">
        <v>199</v>
      </c>
    </row>
    <row r="159" spans="1:16" x14ac:dyDescent="0.2">
      <c r="A159" s="26" t="s">
        <v>62</v>
      </c>
      <c r="E159" s="27" t="s">
        <v>57</v>
      </c>
    </row>
    <row r="160" spans="1:16" x14ac:dyDescent="0.2">
      <c r="A160" t="s">
        <v>64</v>
      </c>
      <c r="E160" s="15" t="s">
        <v>57</v>
      </c>
    </row>
    <row r="161" spans="1:16" x14ac:dyDescent="0.2">
      <c r="A161" s="17" t="s">
        <v>55</v>
      </c>
      <c r="B161" s="21" t="s">
        <v>200</v>
      </c>
      <c r="C161" s="21" t="s">
        <v>201</v>
      </c>
      <c r="D161" s="17" t="s">
        <v>57</v>
      </c>
      <c r="E161" s="22" t="s">
        <v>202</v>
      </c>
      <c r="F161" s="8" t="s">
        <v>59</v>
      </c>
      <c r="G161" s="23">
        <v>2</v>
      </c>
      <c r="H161" s="24">
        <v>0</v>
      </c>
      <c r="I161" s="24">
        <f>ROUND(ROUND(H161,2)*ROUND(G161,3),2)</f>
        <v>0</v>
      </c>
      <c r="J161" s="8" t="s">
        <v>89</v>
      </c>
      <c r="K161" s="17"/>
      <c r="L161" s="17"/>
      <c r="M161" s="17"/>
      <c r="O161">
        <f>(I161*21)/100</f>
        <v>0</v>
      </c>
      <c r="P161" t="s">
        <v>23</v>
      </c>
    </row>
    <row r="162" spans="1:16" x14ac:dyDescent="0.2">
      <c r="A162" s="25" t="s">
        <v>61</v>
      </c>
      <c r="E162" s="15" t="s">
        <v>202</v>
      </c>
    </row>
    <row r="163" spans="1:16" x14ac:dyDescent="0.2">
      <c r="A163" s="26" t="s">
        <v>62</v>
      </c>
      <c r="E163" s="27" t="s">
        <v>57</v>
      </c>
    </row>
    <row r="164" spans="1:16" x14ac:dyDescent="0.2">
      <c r="A164" t="s">
        <v>64</v>
      </c>
      <c r="E164" s="15" t="s">
        <v>57</v>
      </c>
    </row>
    <row r="165" spans="1:16" x14ac:dyDescent="0.2">
      <c r="A165" s="17" t="s">
        <v>55</v>
      </c>
      <c r="B165" s="21" t="s">
        <v>203</v>
      </c>
      <c r="C165" s="21" t="s">
        <v>204</v>
      </c>
      <c r="D165" s="17" t="s">
        <v>57</v>
      </c>
      <c r="E165" s="22" t="s">
        <v>205</v>
      </c>
      <c r="F165" s="8" t="s">
        <v>59</v>
      </c>
      <c r="G165" s="23">
        <v>1</v>
      </c>
      <c r="H165" s="24">
        <v>0</v>
      </c>
      <c r="I165" s="24">
        <f>ROUND(ROUND(H165,2)*ROUND(G165,3),2)</f>
        <v>0</v>
      </c>
      <c r="J165" s="8" t="s">
        <v>89</v>
      </c>
      <c r="K165" s="17"/>
      <c r="L165" s="17"/>
      <c r="M165" s="17"/>
      <c r="O165">
        <f>(I165*21)/100</f>
        <v>0</v>
      </c>
      <c r="P165" t="s">
        <v>23</v>
      </c>
    </row>
    <row r="166" spans="1:16" x14ac:dyDescent="0.2">
      <c r="A166" s="25" t="s">
        <v>61</v>
      </c>
      <c r="E166" s="15" t="s">
        <v>205</v>
      </c>
    </row>
    <row r="167" spans="1:16" x14ac:dyDescent="0.2">
      <c r="A167" s="26" t="s">
        <v>62</v>
      </c>
      <c r="E167" s="27" t="s">
        <v>57</v>
      </c>
    </row>
    <row r="168" spans="1:16" x14ac:dyDescent="0.2">
      <c r="A168" t="s">
        <v>64</v>
      </c>
      <c r="E168" s="15" t="s">
        <v>57</v>
      </c>
    </row>
    <row r="169" spans="1:16" x14ac:dyDescent="0.2">
      <c r="A169" s="17" t="s">
        <v>55</v>
      </c>
      <c r="B169" s="21" t="s">
        <v>206</v>
      </c>
      <c r="C169" s="21" t="s">
        <v>207</v>
      </c>
      <c r="D169" s="17" t="s">
        <v>57</v>
      </c>
      <c r="E169" s="22" t="s">
        <v>208</v>
      </c>
      <c r="F169" s="8" t="s">
        <v>59</v>
      </c>
      <c r="G169" s="23">
        <v>1</v>
      </c>
      <c r="H169" s="24">
        <v>0</v>
      </c>
      <c r="I169" s="24">
        <f>ROUND(ROUND(H169,2)*ROUND(G169,3),2)</f>
        <v>0</v>
      </c>
      <c r="J169" s="8" t="s">
        <v>89</v>
      </c>
      <c r="K169" s="17"/>
      <c r="L169" s="17"/>
      <c r="M169" s="17"/>
      <c r="O169">
        <f>(I169*21)/100</f>
        <v>0</v>
      </c>
      <c r="P169" t="s">
        <v>23</v>
      </c>
    </row>
    <row r="170" spans="1:16" x14ac:dyDescent="0.2">
      <c r="A170" s="25" t="s">
        <v>61</v>
      </c>
      <c r="E170" s="15" t="s">
        <v>208</v>
      </c>
    </row>
    <row r="171" spans="1:16" x14ac:dyDescent="0.2">
      <c r="A171" s="26" t="s">
        <v>62</v>
      </c>
      <c r="E171" s="27" t="s">
        <v>57</v>
      </c>
    </row>
    <row r="172" spans="1:16" x14ac:dyDescent="0.2">
      <c r="A172" t="s">
        <v>64</v>
      </c>
      <c r="E172" s="15" t="s">
        <v>57</v>
      </c>
    </row>
    <row r="173" spans="1:16" x14ac:dyDescent="0.2">
      <c r="A173" s="17" t="s">
        <v>55</v>
      </c>
      <c r="B173" s="21" t="s">
        <v>209</v>
      </c>
      <c r="C173" s="21" t="s">
        <v>210</v>
      </c>
      <c r="D173" s="17" t="s">
        <v>57</v>
      </c>
      <c r="E173" s="22" t="s">
        <v>211</v>
      </c>
      <c r="F173" s="8" t="s">
        <v>59</v>
      </c>
      <c r="G173" s="23">
        <v>100</v>
      </c>
      <c r="H173" s="24">
        <v>0</v>
      </c>
      <c r="I173" s="24">
        <f>ROUND(ROUND(H173,2)*ROUND(G173,3),2)</f>
        <v>0</v>
      </c>
      <c r="J173" s="8" t="s">
        <v>89</v>
      </c>
      <c r="K173" s="17"/>
      <c r="L173" s="17"/>
      <c r="M173" s="17"/>
      <c r="O173">
        <f>(I173*21)/100</f>
        <v>0</v>
      </c>
      <c r="P173" t="s">
        <v>23</v>
      </c>
    </row>
    <row r="174" spans="1:16" x14ac:dyDescent="0.2">
      <c r="A174" s="25" t="s">
        <v>61</v>
      </c>
      <c r="E174" s="15" t="s">
        <v>211</v>
      </c>
    </row>
    <row r="175" spans="1:16" x14ac:dyDescent="0.2">
      <c r="A175" s="26" t="s">
        <v>62</v>
      </c>
      <c r="E175" s="27" t="s">
        <v>57</v>
      </c>
    </row>
    <row r="176" spans="1:16" x14ac:dyDescent="0.2">
      <c r="A176" t="s">
        <v>64</v>
      </c>
      <c r="E176" s="15" t="s">
        <v>57</v>
      </c>
    </row>
    <row r="177" spans="1:16" ht="25.5" x14ac:dyDescent="0.2">
      <c r="A177" s="17" t="s">
        <v>55</v>
      </c>
      <c r="B177" s="21" t="s">
        <v>212</v>
      </c>
      <c r="C177" s="21" t="s">
        <v>213</v>
      </c>
      <c r="D177" s="17" t="s">
        <v>57</v>
      </c>
      <c r="E177" s="22" t="s">
        <v>214</v>
      </c>
      <c r="F177" s="8" t="s">
        <v>59</v>
      </c>
      <c r="G177" s="23">
        <v>25</v>
      </c>
      <c r="H177" s="24">
        <v>0</v>
      </c>
      <c r="I177" s="24">
        <f>ROUND(ROUND(H177,2)*ROUND(G177,3),2)</f>
        <v>0</v>
      </c>
      <c r="J177" s="8" t="s">
        <v>89</v>
      </c>
      <c r="K177" s="17"/>
      <c r="L177" s="17"/>
      <c r="M177" s="17"/>
      <c r="O177">
        <f>(I177*21)/100</f>
        <v>0</v>
      </c>
      <c r="P177" t="s">
        <v>23</v>
      </c>
    </row>
    <row r="178" spans="1:16" ht="25.5" x14ac:dyDescent="0.2">
      <c r="A178" s="25" t="s">
        <v>61</v>
      </c>
      <c r="E178" s="15" t="s">
        <v>214</v>
      </c>
    </row>
    <row r="179" spans="1:16" x14ac:dyDescent="0.2">
      <c r="A179" s="26" t="s">
        <v>62</v>
      </c>
      <c r="E179" s="27" t="s">
        <v>57</v>
      </c>
    </row>
    <row r="180" spans="1:16" x14ac:dyDescent="0.2">
      <c r="A180" t="s">
        <v>64</v>
      </c>
      <c r="E180" s="15" t="s">
        <v>57</v>
      </c>
    </row>
    <row r="181" spans="1:16" ht="25.5" x14ac:dyDescent="0.2">
      <c r="A181" s="17" t="s">
        <v>55</v>
      </c>
      <c r="B181" s="21" t="s">
        <v>215</v>
      </c>
      <c r="C181" s="21" t="s">
        <v>216</v>
      </c>
      <c r="D181" s="17" t="s">
        <v>57</v>
      </c>
      <c r="E181" s="22" t="s">
        <v>217</v>
      </c>
      <c r="F181" s="8" t="s">
        <v>175</v>
      </c>
      <c r="G181" s="23">
        <v>25</v>
      </c>
      <c r="H181" s="24">
        <v>0</v>
      </c>
      <c r="I181" s="24">
        <f>ROUND(ROUND(H181,2)*ROUND(G181,3),2)</f>
        <v>0</v>
      </c>
      <c r="J181" s="8" t="s">
        <v>89</v>
      </c>
      <c r="K181" s="17"/>
      <c r="L181" s="17"/>
      <c r="M181" s="17"/>
      <c r="O181">
        <f>(I181*21)/100</f>
        <v>0</v>
      </c>
      <c r="P181" t="s">
        <v>23</v>
      </c>
    </row>
    <row r="182" spans="1:16" ht="25.5" x14ac:dyDescent="0.2">
      <c r="A182" s="25" t="s">
        <v>61</v>
      </c>
      <c r="E182" s="15" t="s">
        <v>217</v>
      </c>
    </row>
    <row r="183" spans="1:16" x14ac:dyDescent="0.2">
      <c r="A183" s="26" t="s">
        <v>62</v>
      </c>
      <c r="E183" s="27" t="s">
        <v>57</v>
      </c>
    </row>
    <row r="184" spans="1:16" x14ac:dyDescent="0.2">
      <c r="A184" t="s">
        <v>64</v>
      </c>
      <c r="E184" s="15" t="s">
        <v>57</v>
      </c>
    </row>
  </sheetData>
  <mergeCells count="14">
    <mergeCell ref="G5:G6"/>
    <mergeCell ref="H5:I5"/>
    <mergeCell ref="J5:J6"/>
    <mergeCell ref="K5:M5"/>
    <mergeCell ref="C3:D3"/>
    <mergeCell ref="E3:F3"/>
    <mergeCell ref="C4:D4"/>
    <mergeCell ref="E4:F4"/>
    <mergeCell ref="F5:F6"/>
    <mergeCell ref="A5:A6"/>
    <mergeCell ref="B5:B6"/>
    <mergeCell ref="C5:C6"/>
    <mergeCell ref="D5:D6"/>
    <mergeCell ref="E5:E6"/>
  </mergeCells>
  <pageMargins left="0.75" right="0.75" top="1" bottom="1" header="0.5" footer="0.5"/>
  <pageSetup paperSize="9" scale="46" fitToHeight="0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128"/>
  <sheetViews>
    <sheetView workbookViewId="0">
      <pane ySplit="7" topLeftCell="A107" activePane="bottomLeft" state="frozen"/>
      <selection pane="bottomLeft" activeCell="H125" sqref="H125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1" max="13" width="9.140625" hidden="1" customWidth="1"/>
    <col min="15" max="18" width="9.140625" hidden="1" customWidth="1"/>
  </cols>
  <sheetData>
    <row r="1" spans="1:18" ht="12.75" customHeight="1" x14ac:dyDescent="0.2">
      <c r="A1" t="s">
        <v>11</v>
      </c>
      <c r="B1" s="2"/>
      <c r="D1" s="2"/>
      <c r="E1" s="3"/>
      <c r="F1" s="2"/>
      <c r="G1" s="2"/>
      <c r="H1" s="2"/>
      <c r="I1" s="2"/>
      <c r="J1" s="2"/>
      <c r="K1" s="2"/>
      <c r="L1" s="2"/>
      <c r="M1" s="2"/>
      <c r="P1" t="s">
        <v>22</v>
      </c>
    </row>
    <row r="2" spans="1:18" ht="39.950000000000003" customHeight="1" x14ac:dyDescent="0.2">
      <c r="B2" s="2"/>
      <c r="D2" s="2"/>
      <c r="E2" s="4" t="s">
        <v>13</v>
      </c>
      <c r="F2" s="2"/>
      <c r="G2" s="2"/>
      <c r="H2" s="9"/>
      <c r="I2" s="9"/>
      <c r="J2" s="2"/>
      <c r="K2" s="2"/>
      <c r="L2" s="2"/>
      <c r="M2" s="2"/>
      <c r="O2">
        <f>0+O8</f>
        <v>0</v>
      </c>
      <c r="P2" t="s">
        <v>22</v>
      </c>
    </row>
    <row r="3" spans="1:18" ht="39.950000000000003" customHeight="1" x14ac:dyDescent="0.2">
      <c r="A3" t="s">
        <v>12</v>
      </c>
      <c r="B3" s="11" t="s">
        <v>14</v>
      </c>
      <c r="C3" s="36" t="s">
        <v>15</v>
      </c>
      <c r="D3" s="30"/>
      <c r="E3" s="37" t="s">
        <v>16</v>
      </c>
      <c r="F3" s="30"/>
      <c r="H3" s="8" t="s">
        <v>218</v>
      </c>
      <c r="I3" s="24">
        <f>0+I8</f>
        <v>0</v>
      </c>
      <c r="J3" s="10" t="s">
        <v>0</v>
      </c>
      <c r="O3" t="s">
        <v>19</v>
      </c>
      <c r="P3" t="s">
        <v>23</v>
      </c>
    </row>
    <row r="4" spans="1:18" ht="39.950000000000003" customHeight="1" x14ac:dyDescent="0.2">
      <c r="A4" t="s">
        <v>17</v>
      </c>
      <c r="B4" s="13" t="s">
        <v>18</v>
      </c>
      <c r="C4" s="38" t="s">
        <v>218</v>
      </c>
      <c r="D4" s="30"/>
      <c r="E4" s="39" t="s">
        <v>219</v>
      </c>
      <c r="F4" s="30"/>
      <c r="O4" t="s">
        <v>20</v>
      </c>
      <c r="P4" t="s">
        <v>23</v>
      </c>
    </row>
    <row r="5" spans="1:18" ht="12.75" customHeight="1" x14ac:dyDescent="0.2">
      <c r="A5" s="35" t="s">
        <v>26</v>
      </c>
      <c r="B5" s="35" t="s">
        <v>28</v>
      </c>
      <c r="C5" s="35" t="s">
        <v>30</v>
      </c>
      <c r="D5" s="35" t="s">
        <v>31</v>
      </c>
      <c r="E5" s="35" t="s">
        <v>32</v>
      </c>
      <c r="F5" s="35" t="s">
        <v>34</v>
      </c>
      <c r="G5" s="35" t="s">
        <v>36</v>
      </c>
      <c r="H5" s="35" t="s">
        <v>38</v>
      </c>
      <c r="I5" s="35"/>
      <c r="J5" s="35" t="s">
        <v>43</v>
      </c>
      <c r="K5" s="35" t="s">
        <v>45</v>
      </c>
      <c r="L5" s="35"/>
      <c r="M5" s="35"/>
      <c r="O5" t="s">
        <v>21</v>
      </c>
      <c r="P5" t="s">
        <v>23</v>
      </c>
    </row>
    <row r="6" spans="1:18" ht="12.75" customHeight="1" x14ac:dyDescent="0.2">
      <c r="A6" s="35"/>
      <c r="B6" s="35"/>
      <c r="C6" s="35"/>
      <c r="D6" s="35"/>
      <c r="E6" s="35"/>
      <c r="F6" s="35"/>
      <c r="G6" s="35"/>
      <c r="H6" s="12" t="s">
        <v>39</v>
      </c>
      <c r="I6" s="12" t="s">
        <v>41</v>
      </c>
      <c r="J6" s="35"/>
      <c r="K6" s="12" t="s">
        <v>46</v>
      </c>
      <c r="L6" s="12" t="s">
        <v>47</v>
      </c>
      <c r="M6" s="12" t="s">
        <v>48</v>
      </c>
    </row>
    <row r="7" spans="1:18" ht="12.75" customHeight="1" x14ac:dyDescent="0.2">
      <c r="A7" s="12" t="s">
        <v>27</v>
      </c>
      <c r="B7" s="12" t="s">
        <v>29</v>
      </c>
      <c r="C7" s="12" t="s">
        <v>23</v>
      </c>
      <c r="D7" s="12" t="s">
        <v>22</v>
      </c>
      <c r="E7" s="12" t="s">
        <v>33</v>
      </c>
      <c r="F7" s="12" t="s">
        <v>35</v>
      </c>
      <c r="G7" s="12" t="s">
        <v>37</v>
      </c>
      <c r="H7" s="12" t="s">
        <v>40</v>
      </c>
      <c r="I7" s="12" t="s">
        <v>42</v>
      </c>
      <c r="J7" s="12" t="s">
        <v>44</v>
      </c>
      <c r="K7" s="12" t="s">
        <v>49</v>
      </c>
      <c r="L7" s="12" t="s">
        <v>50</v>
      </c>
      <c r="M7" s="12" t="s">
        <v>51</v>
      </c>
    </row>
    <row r="8" spans="1:18" ht="12.75" customHeight="1" x14ac:dyDescent="0.2">
      <c r="A8" t="s">
        <v>53</v>
      </c>
      <c r="C8" s="18" t="s">
        <v>85</v>
      </c>
      <c r="E8" s="19" t="s">
        <v>57</v>
      </c>
      <c r="I8" s="20">
        <f>0+Q8</f>
        <v>0</v>
      </c>
      <c r="O8">
        <f>0+R8</f>
        <v>0</v>
      </c>
      <c r="Q8">
        <f>0+I9+I13+I17+I21+I25+I29+I33+I37+I41+I45+I49+I53+I57+I61+I65+I69+I73+I77+I81+I85+I89+I93+I97+I101+I105+I109+I113+I117+I121+I125</f>
        <v>0</v>
      </c>
      <c r="R8">
        <f>0+O9+O13+O17+O21+O25+O29+O33+O37+O41+O45+O49+O53+O57+O61+O65+O69+O73+O77+O81+O85+O89+O93+O97+O101+O105+O109+O113+O117+O121+O125</f>
        <v>0</v>
      </c>
    </row>
    <row r="9" spans="1:18" x14ac:dyDescent="0.2">
      <c r="A9" s="17" t="s">
        <v>55</v>
      </c>
      <c r="B9" s="21" t="s">
        <v>29</v>
      </c>
      <c r="C9" s="21" t="s">
        <v>86</v>
      </c>
      <c r="D9" s="17" t="s">
        <v>57</v>
      </c>
      <c r="E9" s="22" t="s">
        <v>87</v>
      </c>
      <c r="F9" s="8" t="s">
        <v>88</v>
      </c>
      <c r="G9" s="23">
        <v>2</v>
      </c>
      <c r="H9" s="24">
        <v>0</v>
      </c>
      <c r="I9" s="24">
        <f>ROUND(ROUND(H9,2)*ROUND(G9,3),2)</f>
        <v>0</v>
      </c>
      <c r="J9" s="8" t="s">
        <v>89</v>
      </c>
      <c r="K9" s="17"/>
      <c r="L9" s="17"/>
      <c r="M9" s="17"/>
      <c r="O9">
        <f>(I9*21)/100</f>
        <v>0</v>
      </c>
      <c r="P9" t="s">
        <v>23</v>
      </c>
    </row>
    <row r="10" spans="1:18" x14ac:dyDescent="0.2">
      <c r="A10" s="25" t="s">
        <v>61</v>
      </c>
      <c r="E10" s="15" t="s">
        <v>87</v>
      </c>
    </row>
    <row r="11" spans="1:18" x14ac:dyDescent="0.2">
      <c r="A11" s="26" t="s">
        <v>62</v>
      </c>
      <c r="E11" s="27" t="s">
        <v>57</v>
      </c>
    </row>
    <row r="12" spans="1:18" x14ac:dyDescent="0.2">
      <c r="A12" t="s">
        <v>64</v>
      </c>
      <c r="E12" s="15" t="s">
        <v>57</v>
      </c>
    </row>
    <row r="13" spans="1:18" x14ac:dyDescent="0.2">
      <c r="A13" s="17" t="s">
        <v>55</v>
      </c>
      <c r="B13" s="21" t="s">
        <v>23</v>
      </c>
      <c r="C13" s="21" t="s">
        <v>90</v>
      </c>
      <c r="D13" s="17" t="s">
        <v>57</v>
      </c>
      <c r="E13" s="22" t="s">
        <v>91</v>
      </c>
      <c r="F13" s="8" t="s">
        <v>92</v>
      </c>
      <c r="G13" s="23">
        <v>12</v>
      </c>
      <c r="H13" s="24">
        <v>0</v>
      </c>
      <c r="I13" s="24">
        <f>ROUND(ROUND(H13,2)*ROUND(G13,3),2)</f>
        <v>0</v>
      </c>
      <c r="J13" s="8" t="s">
        <v>89</v>
      </c>
      <c r="K13" s="17"/>
      <c r="L13" s="17"/>
      <c r="M13" s="17"/>
      <c r="O13">
        <f>(I13*21)/100</f>
        <v>0</v>
      </c>
      <c r="P13" t="s">
        <v>23</v>
      </c>
    </row>
    <row r="14" spans="1:18" x14ac:dyDescent="0.2">
      <c r="A14" s="25" t="s">
        <v>61</v>
      </c>
      <c r="E14" s="15" t="s">
        <v>91</v>
      </c>
    </row>
    <row r="15" spans="1:18" x14ac:dyDescent="0.2">
      <c r="A15" s="26" t="s">
        <v>62</v>
      </c>
      <c r="E15" s="27" t="s">
        <v>57</v>
      </c>
    </row>
    <row r="16" spans="1:18" x14ac:dyDescent="0.2">
      <c r="A16" t="s">
        <v>64</v>
      </c>
      <c r="E16" s="15" t="s">
        <v>57</v>
      </c>
    </row>
    <row r="17" spans="1:16" x14ac:dyDescent="0.2">
      <c r="A17" s="17" t="s">
        <v>55</v>
      </c>
      <c r="B17" s="21" t="s">
        <v>22</v>
      </c>
      <c r="C17" s="21" t="s">
        <v>93</v>
      </c>
      <c r="D17" s="17" t="s">
        <v>57</v>
      </c>
      <c r="E17" s="22" t="s">
        <v>94</v>
      </c>
      <c r="F17" s="8" t="s">
        <v>95</v>
      </c>
      <c r="G17" s="23">
        <v>64</v>
      </c>
      <c r="H17" s="24">
        <v>0</v>
      </c>
      <c r="I17" s="24">
        <f>ROUND(ROUND(H17,2)*ROUND(G17,3),2)</f>
        <v>0</v>
      </c>
      <c r="J17" s="8" t="s">
        <v>89</v>
      </c>
      <c r="K17" s="17"/>
      <c r="L17" s="17"/>
      <c r="M17" s="17"/>
      <c r="O17">
        <f>(I17*21)/100</f>
        <v>0</v>
      </c>
      <c r="P17" t="s">
        <v>23</v>
      </c>
    </row>
    <row r="18" spans="1:16" x14ac:dyDescent="0.2">
      <c r="A18" s="25" t="s">
        <v>61</v>
      </c>
      <c r="E18" s="15" t="s">
        <v>94</v>
      </c>
    </row>
    <row r="19" spans="1:16" x14ac:dyDescent="0.2">
      <c r="A19" s="26" t="s">
        <v>62</v>
      </c>
      <c r="E19" s="27" t="s">
        <v>57</v>
      </c>
    </row>
    <row r="20" spans="1:16" x14ac:dyDescent="0.2">
      <c r="A20" t="s">
        <v>64</v>
      </c>
      <c r="E20" s="15" t="s">
        <v>57</v>
      </c>
    </row>
    <row r="21" spans="1:16" ht="25.5" x14ac:dyDescent="0.2">
      <c r="A21" s="17" t="s">
        <v>55</v>
      </c>
      <c r="B21" s="21" t="s">
        <v>33</v>
      </c>
      <c r="C21" s="21" t="s">
        <v>221</v>
      </c>
      <c r="D21" s="17" t="s">
        <v>57</v>
      </c>
      <c r="E21" s="22" t="s">
        <v>97</v>
      </c>
      <c r="F21" s="8" t="s">
        <v>88</v>
      </c>
      <c r="G21" s="23">
        <v>1</v>
      </c>
      <c r="H21" s="24">
        <v>0</v>
      </c>
      <c r="I21" s="24">
        <f>ROUND(ROUND(H21,2)*ROUND(G21,3),2)</f>
        <v>0</v>
      </c>
      <c r="J21" s="8" t="s">
        <v>89</v>
      </c>
      <c r="K21" s="17"/>
      <c r="L21" s="17"/>
      <c r="M21" s="17"/>
      <c r="O21">
        <f>(I21*21)/100</f>
        <v>0</v>
      </c>
      <c r="P21" t="s">
        <v>23</v>
      </c>
    </row>
    <row r="22" spans="1:16" ht="25.5" x14ac:dyDescent="0.2">
      <c r="A22" s="25" t="s">
        <v>61</v>
      </c>
      <c r="E22" s="15" t="s">
        <v>97</v>
      </c>
    </row>
    <row r="23" spans="1:16" x14ac:dyDescent="0.2">
      <c r="A23" s="26" t="s">
        <v>62</v>
      </c>
      <c r="E23" s="27" t="s">
        <v>57</v>
      </c>
    </row>
    <row r="24" spans="1:16" x14ac:dyDescent="0.2">
      <c r="A24" t="s">
        <v>64</v>
      </c>
      <c r="E24" s="15" t="s">
        <v>57</v>
      </c>
    </row>
    <row r="25" spans="1:16" x14ac:dyDescent="0.2">
      <c r="A25" s="17" t="s">
        <v>55</v>
      </c>
      <c r="B25" s="21" t="s">
        <v>35</v>
      </c>
      <c r="C25" s="21" t="s">
        <v>98</v>
      </c>
      <c r="D25" s="17" t="s">
        <v>57</v>
      </c>
      <c r="E25" s="22" t="s">
        <v>99</v>
      </c>
      <c r="F25" s="8" t="s">
        <v>100</v>
      </c>
      <c r="G25" s="23">
        <v>17</v>
      </c>
      <c r="H25" s="24">
        <v>0</v>
      </c>
      <c r="I25" s="24">
        <f>ROUND(ROUND(H25,2)*ROUND(G25,3),2)</f>
        <v>0</v>
      </c>
      <c r="J25" s="8" t="s">
        <v>89</v>
      </c>
      <c r="K25" s="17"/>
      <c r="L25" s="17"/>
      <c r="M25" s="17"/>
      <c r="O25">
        <f>(I25*21)/100</f>
        <v>0</v>
      </c>
      <c r="P25" t="s">
        <v>23</v>
      </c>
    </row>
    <row r="26" spans="1:16" x14ac:dyDescent="0.2">
      <c r="A26" s="25" t="s">
        <v>61</v>
      </c>
      <c r="E26" s="15" t="s">
        <v>99</v>
      </c>
    </row>
    <row r="27" spans="1:16" x14ac:dyDescent="0.2">
      <c r="A27" s="26" t="s">
        <v>62</v>
      </c>
      <c r="E27" s="27" t="s">
        <v>57</v>
      </c>
    </row>
    <row r="28" spans="1:16" x14ac:dyDescent="0.2">
      <c r="A28" t="s">
        <v>64</v>
      </c>
      <c r="E28" s="15" t="s">
        <v>57</v>
      </c>
    </row>
    <row r="29" spans="1:16" ht="25.5" x14ac:dyDescent="0.2">
      <c r="A29" s="17" t="s">
        <v>55</v>
      </c>
      <c r="B29" s="21" t="s">
        <v>37</v>
      </c>
      <c r="C29" s="21" t="s">
        <v>101</v>
      </c>
      <c r="D29" s="17" t="s">
        <v>57</v>
      </c>
      <c r="E29" s="22" t="s">
        <v>102</v>
      </c>
      <c r="F29" s="8" t="s">
        <v>103</v>
      </c>
      <c r="G29" s="23">
        <v>0.03</v>
      </c>
      <c r="H29" s="24">
        <v>0</v>
      </c>
      <c r="I29" s="24">
        <f>ROUND(ROUND(H29,2)*ROUND(G29,3),2)</f>
        <v>0</v>
      </c>
      <c r="J29" s="8" t="s">
        <v>89</v>
      </c>
      <c r="K29" s="17"/>
      <c r="L29" s="17"/>
      <c r="M29" s="17"/>
      <c r="O29">
        <f>(I29*21)/100</f>
        <v>0</v>
      </c>
      <c r="P29" t="s">
        <v>23</v>
      </c>
    </row>
    <row r="30" spans="1:16" ht="25.5" x14ac:dyDescent="0.2">
      <c r="A30" s="25" t="s">
        <v>61</v>
      </c>
      <c r="E30" s="15" t="s">
        <v>104</v>
      </c>
    </row>
    <row r="31" spans="1:16" x14ac:dyDescent="0.2">
      <c r="A31" s="26" t="s">
        <v>62</v>
      </c>
      <c r="E31" s="27" t="s">
        <v>57</v>
      </c>
    </row>
    <row r="32" spans="1:16" x14ac:dyDescent="0.2">
      <c r="A32" t="s">
        <v>64</v>
      </c>
      <c r="E32" s="15" t="s">
        <v>57</v>
      </c>
    </row>
    <row r="33" spans="1:16" ht="25.5" x14ac:dyDescent="0.2">
      <c r="A33" s="17" t="s">
        <v>55</v>
      </c>
      <c r="B33" s="21" t="s">
        <v>105</v>
      </c>
      <c r="C33" s="21" t="s">
        <v>106</v>
      </c>
      <c r="D33" s="17" t="s">
        <v>57</v>
      </c>
      <c r="E33" s="22" t="s">
        <v>107</v>
      </c>
      <c r="F33" s="8" t="s">
        <v>103</v>
      </c>
      <c r="G33" s="23">
        <v>5.5E-2</v>
      </c>
      <c r="H33" s="24">
        <v>0</v>
      </c>
      <c r="I33" s="24">
        <f>ROUND(ROUND(H33,2)*ROUND(G33,3),2)</f>
        <v>0</v>
      </c>
      <c r="J33" s="8" t="s">
        <v>89</v>
      </c>
      <c r="K33" s="17"/>
      <c r="L33" s="17"/>
      <c r="M33" s="17"/>
      <c r="O33">
        <f>(I33*21)/100</f>
        <v>0</v>
      </c>
      <c r="P33" t="s">
        <v>23</v>
      </c>
    </row>
    <row r="34" spans="1:16" ht="25.5" x14ac:dyDescent="0.2">
      <c r="A34" s="25" t="s">
        <v>61</v>
      </c>
      <c r="E34" s="15" t="s">
        <v>108</v>
      </c>
    </row>
    <row r="35" spans="1:16" x14ac:dyDescent="0.2">
      <c r="A35" s="26" t="s">
        <v>62</v>
      </c>
      <c r="E35" s="27" t="s">
        <v>57</v>
      </c>
    </row>
    <row r="36" spans="1:16" x14ac:dyDescent="0.2">
      <c r="A36" t="s">
        <v>64</v>
      </c>
      <c r="E36" s="15" t="s">
        <v>57</v>
      </c>
    </row>
    <row r="37" spans="1:16" x14ac:dyDescent="0.2">
      <c r="A37" s="17" t="s">
        <v>55</v>
      </c>
      <c r="B37" s="21" t="s">
        <v>109</v>
      </c>
      <c r="C37" s="21" t="s">
        <v>110</v>
      </c>
      <c r="D37" s="17" t="s">
        <v>57</v>
      </c>
      <c r="E37" s="22" t="s">
        <v>111</v>
      </c>
      <c r="F37" s="8" t="s">
        <v>112</v>
      </c>
      <c r="G37" s="23">
        <v>7.375</v>
      </c>
      <c r="H37" s="24">
        <v>0</v>
      </c>
      <c r="I37" s="24">
        <f>ROUND(ROUND(H37,2)*ROUND(G37,3),2)</f>
        <v>0</v>
      </c>
      <c r="J37" s="8" t="s">
        <v>89</v>
      </c>
      <c r="K37" s="17"/>
      <c r="L37" s="17"/>
      <c r="M37" s="17"/>
      <c r="O37">
        <f>(I37*21)/100</f>
        <v>0</v>
      </c>
      <c r="P37" t="s">
        <v>23</v>
      </c>
    </row>
    <row r="38" spans="1:16" x14ac:dyDescent="0.2">
      <c r="A38" s="25" t="s">
        <v>61</v>
      </c>
      <c r="E38" s="15" t="s">
        <v>111</v>
      </c>
    </row>
    <row r="39" spans="1:16" x14ac:dyDescent="0.2">
      <c r="A39" s="26" t="s">
        <v>62</v>
      </c>
      <c r="E39" s="27" t="s">
        <v>57</v>
      </c>
    </row>
    <row r="40" spans="1:16" x14ac:dyDescent="0.2">
      <c r="A40" t="s">
        <v>64</v>
      </c>
      <c r="E40" s="15" t="s">
        <v>57</v>
      </c>
    </row>
    <row r="41" spans="1:16" x14ac:dyDescent="0.2">
      <c r="A41" s="17" t="s">
        <v>55</v>
      </c>
      <c r="B41" s="21" t="s">
        <v>40</v>
      </c>
      <c r="C41" s="21" t="s">
        <v>127</v>
      </c>
      <c r="D41" s="17" t="s">
        <v>57</v>
      </c>
      <c r="E41" s="22" t="s">
        <v>128</v>
      </c>
      <c r="F41" s="8" t="s">
        <v>59</v>
      </c>
      <c r="G41" s="23">
        <v>1</v>
      </c>
      <c r="H41" s="24">
        <v>0</v>
      </c>
      <c r="I41" s="24">
        <f>ROUND(ROUND(H41,2)*ROUND(G41,3),2)</f>
        <v>0</v>
      </c>
      <c r="J41" s="8" t="s">
        <v>89</v>
      </c>
      <c r="K41" s="17"/>
      <c r="L41" s="17"/>
      <c r="M41" s="17"/>
      <c r="O41">
        <f>(I41*21)/100</f>
        <v>0</v>
      </c>
      <c r="P41" t="s">
        <v>23</v>
      </c>
    </row>
    <row r="42" spans="1:16" x14ac:dyDescent="0.2">
      <c r="A42" s="25" t="s">
        <v>61</v>
      </c>
      <c r="E42" s="15" t="s">
        <v>128</v>
      </c>
    </row>
    <row r="43" spans="1:16" x14ac:dyDescent="0.2">
      <c r="A43" s="26" t="s">
        <v>62</v>
      </c>
      <c r="E43" s="27" t="s">
        <v>57</v>
      </c>
    </row>
    <row r="44" spans="1:16" x14ac:dyDescent="0.2">
      <c r="A44" t="s">
        <v>64</v>
      </c>
      <c r="E44" s="15" t="s">
        <v>57</v>
      </c>
    </row>
    <row r="45" spans="1:16" x14ac:dyDescent="0.2">
      <c r="A45" s="17" t="s">
        <v>55</v>
      </c>
      <c r="B45" s="21" t="s">
        <v>42</v>
      </c>
      <c r="C45" s="21" t="s">
        <v>130</v>
      </c>
      <c r="D45" s="17" t="s">
        <v>57</v>
      </c>
      <c r="E45" s="22" t="s">
        <v>131</v>
      </c>
      <c r="F45" s="8" t="s">
        <v>100</v>
      </c>
      <c r="G45" s="23">
        <v>70</v>
      </c>
      <c r="H45" s="24">
        <v>0</v>
      </c>
      <c r="I45" s="24">
        <f>ROUND(ROUND(H45,2)*ROUND(G45,3),2)</f>
        <v>0</v>
      </c>
      <c r="J45" s="8" t="s">
        <v>89</v>
      </c>
      <c r="K45" s="17"/>
      <c r="L45" s="17"/>
      <c r="M45" s="17"/>
      <c r="O45">
        <f>(I45*21)/100</f>
        <v>0</v>
      </c>
      <c r="P45" t="s">
        <v>23</v>
      </c>
    </row>
    <row r="46" spans="1:16" x14ac:dyDescent="0.2">
      <c r="A46" s="25" t="s">
        <v>61</v>
      </c>
      <c r="E46" s="15" t="s">
        <v>131</v>
      </c>
    </row>
    <row r="47" spans="1:16" x14ac:dyDescent="0.2">
      <c r="A47" s="26" t="s">
        <v>62</v>
      </c>
      <c r="E47" s="27" t="s">
        <v>57</v>
      </c>
    </row>
    <row r="48" spans="1:16" x14ac:dyDescent="0.2">
      <c r="A48" t="s">
        <v>64</v>
      </c>
      <c r="E48" s="15" t="s">
        <v>57</v>
      </c>
    </row>
    <row r="49" spans="1:16" x14ac:dyDescent="0.2">
      <c r="A49" s="17" t="s">
        <v>55</v>
      </c>
      <c r="B49" s="21" t="s">
        <v>44</v>
      </c>
      <c r="C49" s="21" t="s">
        <v>133</v>
      </c>
      <c r="D49" s="17" t="s">
        <v>57</v>
      </c>
      <c r="E49" s="22" t="s">
        <v>134</v>
      </c>
      <c r="F49" s="8" t="s">
        <v>100</v>
      </c>
      <c r="G49" s="23">
        <v>70</v>
      </c>
      <c r="H49" s="24">
        <v>0</v>
      </c>
      <c r="I49" s="24">
        <f>ROUND(ROUND(H49,2)*ROUND(G49,3),2)</f>
        <v>0</v>
      </c>
      <c r="J49" s="8" t="s">
        <v>89</v>
      </c>
      <c r="K49" s="17"/>
      <c r="L49" s="17"/>
      <c r="M49" s="17"/>
      <c r="O49">
        <f>(I49*21)/100</f>
        <v>0</v>
      </c>
      <c r="P49" t="s">
        <v>23</v>
      </c>
    </row>
    <row r="50" spans="1:16" x14ac:dyDescent="0.2">
      <c r="A50" s="25" t="s">
        <v>61</v>
      </c>
      <c r="E50" s="15" t="s">
        <v>134</v>
      </c>
    </row>
    <row r="51" spans="1:16" x14ac:dyDescent="0.2">
      <c r="A51" s="26" t="s">
        <v>62</v>
      </c>
      <c r="E51" s="27" t="s">
        <v>57</v>
      </c>
    </row>
    <row r="52" spans="1:16" x14ac:dyDescent="0.2">
      <c r="A52" t="s">
        <v>64</v>
      </c>
      <c r="E52" s="15" t="s">
        <v>57</v>
      </c>
    </row>
    <row r="53" spans="1:16" ht="25.5" x14ac:dyDescent="0.2">
      <c r="A53" s="17" t="s">
        <v>55</v>
      </c>
      <c r="B53" s="21" t="s">
        <v>49</v>
      </c>
      <c r="C53" s="21" t="s">
        <v>142</v>
      </c>
      <c r="D53" s="17" t="s">
        <v>57</v>
      </c>
      <c r="E53" s="22" t="s">
        <v>143</v>
      </c>
      <c r="F53" s="8" t="s">
        <v>100</v>
      </c>
      <c r="G53" s="23">
        <v>70</v>
      </c>
      <c r="H53" s="24">
        <v>0</v>
      </c>
      <c r="I53" s="24">
        <f>ROUND(ROUND(H53,2)*ROUND(G53,3),2)</f>
        <v>0</v>
      </c>
      <c r="J53" s="8" t="s">
        <v>89</v>
      </c>
      <c r="K53" s="17"/>
      <c r="L53" s="17"/>
      <c r="M53" s="17"/>
      <c r="O53">
        <f>(I53*21)/100</f>
        <v>0</v>
      </c>
      <c r="P53" t="s">
        <v>23</v>
      </c>
    </row>
    <row r="54" spans="1:16" ht="25.5" x14ac:dyDescent="0.2">
      <c r="A54" s="25" t="s">
        <v>61</v>
      </c>
      <c r="E54" s="15" t="s">
        <v>143</v>
      </c>
    </row>
    <row r="55" spans="1:16" x14ac:dyDescent="0.2">
      <c r="A55" s="26" t="s">
        <v>62</v>
      </c>
      <c r="E55" s="27" t="s">
        <v>57</v>
      </c>
    </row>
    <row r="56" spans="1:16" x14ac:dyDescent="0.2">
      <c r="A56" t="s">
        <v>64</v>
      </c>
      <c r="E56" s="15" t="s">
        <v>57</v>
      </c>
    </row>
    <row r="57" spans="1:16" ht="25.5" x14ac:dyDescent="0.2">
      <c r="A57" s="17" t="s">
        <v>55</v>
      </c>
      <c r="B57" s="21" t="s">
        <v>50</v>
      </c>
      <c r="C57" s="21" t="s">
        <v>154</v>
      </c>
      <c r="D57" s="17" t="s">
        <v>57</v>
      </c>
      <c r="E57" s="22" t="s">
        <v>155</v>
      </c>
      <c r="F57" s="8" t="s">
        <v>59</v>
      </c>
      <c r="G57" s="23">
        <v>4</v>
      </c>
      <c r="H57" s="24">
        <v>0</v>
      </c>
      <c r="I57" s="24">
        <f>ROUND(ROUND(H57,2)*ROUND(G57,3),2)</f>
        <v>0</v>
      </c>
      <c r="J57" s="8" t="s">
        <v>89</v>
      </c>
      <c r="K57" s="17"/>
      <c r="L57" s="17"/>
      <c r="M57" s="17"/>
      <c r="O57">
        <f>(I57*21)/100</f>
        <v>0</v>
      </c>
      <c r="P57" t="s">
        <v>23</v>
      </c>
    </row>
    <row r="58" spans="1:16" ht="25.5" x14ac:dyDescent="0.2">
      <c r="A58" s="25" t="s">
        <v>61</v>
      </c>
      <c r="E58" s="15" t="s">
        <v>155</v>
      </c>
    </row>
    <row r="59" spans="1:16" x14ac:dyDescent="0.2">
      <c r="A59" s="26" t="s">
        <v>62</v>
      </c>
      <c r="E59" s="27" t="s">
        <v>57</v>
      </c>
    </row>
    <row r="60" spans="1:16" x14ac:dyDescent="0.2">
      <c r="A60" t="s">
        <v>64</v>
      </c>
      <c r="E60" s="15" t="s">
        <v>57</v>
      </c>
    </row>
    <row r="61" spans="1:16" x14ac:dyDescent="0.2">
      <c r="A61" s="17" t="s">
        <v>55</v>
      </c>
      <c r="B61" s="21" t="s">
        <v>51</v>
      </c>
      <c r="C61" s="21" t="s">
        <v>222</v>
      </c>
      <c r="D61" s="17" t="s">
        <v>57</v>
      </c>
      <c r="E61" s="22" t="s">
        <v>223</v>
      </c>
      <c r="F61" s="8" t="s">
        <v>224</v>
      </c>
      <c r="G61" s="23">
        <v>643.67999999999995</v>
      </c>
      <c r="H61" s="24">
        <v>0</v>
      </c>
      <c r="I61" s="24">
        <f>ROUND(ROUND(H61,2)*ROUND(G61,3),2)</f>
        <v>0</v>
      </c>
      <c r="J61" s="8" t="s">
        <v>89</v>
      </c>
      <c r="K61" s="17"/>
      <c r="L61" s="17"/>
      <c r="M61" s="17"/>
      <c r="O61">
        <f>(I61*21)/100</f>
        <v>0</v>
      </c>
      <c r="P61" t="s">
        <v>23</v>
      </c>
    </row>
    <row r="62" spans="1:16" x14ac:dyDescent="0.2">
      <c r="A62" s="25" t="s">
        <v>61</v>
      </c>
      <c r="E62" s="15" t="s">
        <v>223</v>
      </c>
    </row>
    <row r="63" spans="1:16" x14ac:dyDescent="0.2">
      <c r="A63" s="26" t="s">
        <v>62</v>
      </c>
      <c r="E63" s="27" t="s">
        <v>57</v>
      </c>
    </row>
    <row r="64" spans="1:16" x14ac:dyDescent="0.2">
      <c r="A64" t="s">
        <v>64</v>
      </c>
      <c r="E64" s="15" t="s">
        <v>57</v>
      </c>
    </row>
    <row r="65" spans="1:16" x14ac:dyDescent="0.2">
      <c r="A65" s="17" t="s">
        <v>55</v>
      </c>
      <c r="B65" s="21" t="s">
        <v>126</v>
      </c>
      <c r="C65" s="21" t="s">
        <v>225</v>
      </c>
      <c r="D65" s="17" t="s">
        <v>57</v>
      </c>
      <c r="E65" s="22" t="s">
        <v>226</v>
      </c>
      <c r="F65" s="8" t="s">
        <v>100</v>
      </c>
      <c r="G65" s="23">
        <v>894</v>
      </c>
      <c r="H65" s="24">
        <v>0</v>
      </c>
      <c r="I65" s="24">
        <f>ROUND(ROUND(H65,2)*ROUND(G65,3),2)</f>
        <v>0</v>
      </c>
      <c r="J65" s="8" t="s">
        <v>89</v>
      </c>
      <c r="K65" s="17"/>
      <c r="L65" s="17"/>
      <c r="M65" s="17"/>
      <c r="O65">
        <f>(I65*21)/100</f>
        <v>0</v>
      </c>
      <c r="P65" t="s">
        <v>23</v>
      </c>
    </row>
    <row r="66" spans="1:16" x14ac:dyDescent="0.2">
      <c r="A66" s="25" t="s">
        <v>61</v>
      </c>
      <c r="E66" s="15" t="s">
        <v>226</v>
      </c>
    </row>
    <row r="67" spans="1:16" x14ac:dyDescent="0.2">
      <c r="A67" s="26" t="s">
        <v>62</v>
      </c>
      <c r="E67" s="27" t="s">
        <v>57</v>
      </c>
    </row>
    <row r="68" spans="1:16" x14ac:dyDescent="0.2">
      <c r="A68" t="s">
        <v>64</v>
      </c>
      <c r="E68" s="15" t="s">
        <v>57</v>
      </c>
    </row>
    <row r="69" spans="1:16" x14ac:dyDescent="0.2">
      <c r="A69" s="17" t="s">
        <v>55</v>
      </c>
      <c r="B69" s="21" t="s">
        <v>129</v>
      </c>
      <c r="C69" s="21" t="s">
        <v>227</v>
      </c>
      <c r="D69" s="17" t="s">
        <v>57</v>
      </c>
      <c r="E69" s="22" t="s">
        <v>228</v>
      </c>
      <c r="F69" s="8" t="s">
        <v>100</v>
      </c>
      <c r="G69" s="23">
        <v>894</v>
      </c>
      <c r="H69" s="24">
        <v>0</v>
      </c>
      <c r="I69" s="24">
        <f>ROUND(ROUND(H69,2)*ROUND(G69,3),2)</f>
        <v>0</v>
      </c>
      <c r="J69" s="8" t="s">
        <v>89</v>
      </c>
      <c r="K69" s="17"/>
      <c r="L69" s="17"/>
      <c r="M69" s="17"/>
      <c r="O69">
        <f>(I69*21)/100</f>
        <v>0</v>
      </c>
      <c r="P69" t="s">
        <v>23</v>
      </c>
    </row>
    <row r="70" spans="1:16" x14ac:dyDescent="0.2">
      <c r="A70" s="25" t="s">
        <v>61</v>
      </c>
      <c r="E70" s="15" t="s">
        <v>228</v>
      </c>
    </row>
    <row r="71" spans="1:16" x14ac:dyDescent="0.2">
      <c r="A71" s="26" t="s">
        <v>62</v>
      </c>
      <c r="E71" s="27" t="s">
        <v>57</v>
      </c>
    </row>
    <row r="72" spans="1:16" x14ac:dyDescent="0.2">
      <c r="A72" t="s">
        <v>64</v>
      </c>
      <c r="E72" s="15" t="s">
        <v>57</v>
      </c>
    </row>
    <row r="73" spans="1:16" x14ac:dyDescent="0.2">
      <c r="A73" s="17" t="s">
        <v>55</v>
      </c>
      <c r="B73" s="21" t="s">
        <v>132</v>
      </c>
      <c r="C73" s="21" t="s">
        <v>167</v>
      </c>
      <c r="D73" s="17" t="s">
        <v>57</v>
      </c>
      <c r="E73" s="22" t="s">
        <v>168</v>
      </c>
      <c r="F73" s="8" t="s">
        <v>100</v>
      </c>
      <c r="G73" s="23">
        <v>97</v>
      </c>
      <c r="H73" s="24">
        <v>0</v>
      </c>
      <c r="I73" s="24">
        <f>ROUND(ROUND(H73,2)*ROUND(G73,3),2)</f>
        <v>0</v>
      </c>
      <c r="J73" s="8" t="s">
        <v>89</v>
      </c>
      <c r="K73" s="17"/>
      <c r="L73" s="17"/>
      <c r="M73" s="17"/>
      <c r="O73">
        <f>(I73*21)/100</f>
        <v>0</v>
      </c>
      <c r="P73" t="s">
        <v>23</v>
      </c>
    </row>
    <row r="74" spans="1:16" x14ac:dyDescent="0.2">
      <c r="A74" s="25" t="s">
        <v>61</v>
      </c>
      <c r="E74" s="15" t="s">
        <v>168</v>
      </c>
    </row>
    <row r="75" spans="1:16" x14ac:dyDescent="0.2">
      <c r="A75" s="26" t="s">
        <v>62</v>
      </c>
      <c r="E75" s="27" t="s">
        <v>57</v>
      </c>
    </row>
    <row r="76" spans="1:16" x14ac:dyDescent="0.2">
      <c r="A76" t="s">
        <v>64</v>
      </c>
      <c r="E76" s="15" t="s">
        <v>57</v>
      </c>
    </row>
    <row r="77" spans="1:16" x14ac:dyDescent="0.2">
      <c r="A77" s="17" t="s">
        <v>55</v>
      </c>
      <c r="B77" s="21" t="s">
        <v>135</v>
      </c>
      <c r="C77" s="21" t="s">
        <v>170</v>
      </c>
      <c r="D77" s="17" t="s">
        <v>57</v>
      </c>
      <c r="E77" s="22" t="s">
        <v>171</v>
      </c>
      <c r="F77" s="8" t="s">
        <v>100</v>
      </c>
      <c r="G77" s="23">
        <v>97</v>
      </c>
      <c r="H77" s="24">
        <v>0</v>
      </c>
      <c r="I77" s="24">
        <f>ROUND(ROUND(H77,2)*ROUND(G77,3),2)</f>
        <v>0</v>
      </c>
      <c r="J77" s="8" t="s">
        <v>89</v>
      </c>
      <c r="K77" s="17"/>
      <c r="L77" s="17"/>
      <c r="M77" s="17"/>
      <c r="O77">
        <f>(I77*21)/100</f>
        <v>0</v>
      </c>
      <c r="P77" t="s">
        <v>23</v>
      </c>
    </row>
    <row r="78" spans="1:16" x14ac:dyDescent="0.2">
      <c r="A78" s="25" t="s">
        <v>61</v>
      </c>
      <c r="E78" s="15" t="s">
        <v>171</v>
      </c>
    </row>
    <row r="79" spans="1:16" x14ac:dyDescent="0.2">
      <c r="A79" s="26" t="s">
        <v>62</v>
      </c>
      <c r="E79" s="27" t="s">
        <v>57</v>
      </c>
    </row>
    <row r="80" spans="1:16" x14ac:dyDescent="0.2">
      <c r="A80" t="s">
        <v>64</v>
      </c>
      <c r="E80" s="15" t="s">
        <v>57</v>
      </c>
    </row>
    <row r="81" spans="1:16" x14ac:dyDescent="0.2">
      <c r="A81" s="17" t="s">
        <v>55</v>
      </c>
      <c r="B81" s="21" t="s">
        <v>138</v>
      </c>
      <c r="C81" s="21" t="s">
        <v>173</v>
      </c>
      <c r="D81" s="17" t="s">
        <v>57</v>
      </c>
      <c r="E81" s="22" t="s">
        <v>174</v>
      </c>
      <c r="F81" s="8" t="s">
        <v>175</v>
      </c>
      <c r="G81" s="23">
        <v>1</v>
      </c>
      <c r="H81" s="24">
        <v>0</v>
      </c>
      <c r="I81" s="24">
        <f>ROUND(ROUND(H81,2)*ROUND(G81,3),2)</f>
        <v>0</v>
      </c>
      <c r="J81" s="8" t="s">
        <v>89</v>
      </c>
      <c r="K81" s="17"/>
      <c r="L81" s="17"/>
      <c r="M81" s="17"/>
      <c r="O81">
        <f>(I81*21)/100</f>
        <v>0</v>
      </c>
      <c r="P81" t="s">
        <v>23</v>
      </c>
    </row>
    <row r="82" spans="1:16" x14ac:dyDescent="0.2">
      <c r="A82" s="25" t="s">
        <v>61</v>
      </c>
      <c r="E82" s="15" t="s">
        <v>174</v>
      </c>
    </row>
    <row r="83" spans="1:16" x14ac:dyDescent="0.2">
      <c r="A83" s="26" t="s">
        <v>62</v>
      </c>
      <c r="E83" s="27" t="s">
        <v>57</v>
      </c>
    </row>
    <row r="84" spans="1:16" x14ac:dyDescent="0.2">
      <c r="A84" t="s">
        <v>64</v>
      </c>
      <c r="E84" s="15" t="s">
        <v>57</v>
      </c>
    </row>
    <row r="85" spans="1:16" x14ac:dyDescent="0.2">
      <c r="A85" s="17" t="s">
        <v>55</v>
      </c>
      <c r="B85" s="21" t="s">
        <v>141</v>
      </c>
      <c r="C85" s="21" t="s">
        <v>177</v>
      </c>
      <c r="D85" s="17" t="s">
        <v>57</v>
      </c>
      <c r="E85" s="22" t="s">
        <v>178</v>
      </c>
      <c r="F85" s="8" t="s">
        <v>100</v>
      </c>
      <c r="G85" s="23">
        <v>97</v>
      </c>
      <c r="H85" s="24">
        <v>0</v>
      </c>
      <c r="I85" s="24">
        <f>ROUND(ROUND(H85,2)*ROUND(G85,3),2)</f>
        <v>0</v>
      </c>
      <c r="J85" s="8" t="s">
        <v>89</v>
      </c>
      <c r="K85" s="17"/>
      <c r="L85" s="17"/>
      <c r="M85" s="17"/>
      <c r="O85">
        <f>(I85*21)/100</f>
        <v>0</v>
      </c>
      <c r="P85" t="s">
        <v>23</v>
      </c>
    </row>
    <row r="86" spans="1:16" x14ac:dyDescent="0.2">
      <c r="A86" s="25" t="s">
        <v>61</v>
      </c>
      <c r="E86" s="15" t="s">
        <v>178</v>
      </c>
    </row>
    <row r="87" spans="1:16" x14ac:dyDescent="0.2">
      <c r="A87" s="26" t="s">
        <v>62</v>
      </c>
      <c r="E87" s="27" t="s">
        <v>57</v>
      </c>
    </row>
    <row r="88" spans="1:16" x14ac:dyDescent="0.2">
      <c r="A88" t="s">
        <v>64</v>
      </c>
      <c r="E88" s="15" t="s">
        <v>57</v>
      </c>
    </row>
    <row r="89" spans="1:16" x14ac:dyDescent="0.2">
      <c r="A89" s="17" t="s">
        <v>55</v>
      </c>
      <c r="B89" s="21" t="s">
        <v>144</v>
      </c>
      <c r="C89" s="21" t="s">
        <v>180</v>
      </c>
      <c r="D89" s="17" t="s">
        <v>57</v>
      </c>
      <c r="E89" s="22" t="s">
        <v>181</v>
      </c>
      <c r="F89" s="8" t="s">
        <v>59</v>
      </c>
      <c r="G89" s="23">
        <v>2</v>
      </c>
      <c r="H89" s="24">
        <v>0</v>
      </c>
      <c r="I89" s="24">
        <f>ROUND(ROUND(H89,2)*ROUND(G89,3),2)</f>
        <v>0</v>
      </c>
      <c r="J89" s="8" t="s">
        <v>89</v>
      </c>
      <c r="K89" s="17"/>
      <c r="L89" s="17"/>
      <c r="M89" s="17"/>
      <c r="O89">
        <f>(I89*21)/100</f>
        <v>0</v>
      </c>
      <c r="P89" t="s">
        <v>23</v>
      </c>
    </row>
    <row r="90" spans="1:16" x14ac:dyDescent="0.2">
      <c r="A90" s="25" t="s">
        <v>61</v>
      </c>
      <c r="E90" s="15" t="s">
        <v>181</v>
      </c>
    </row>
    <row r="91" spans="1:16" x14ac:dyDescent="0.2">
      <c r="A91" s="26" t="s">
        <v>62</v>
      </c>
      <c r="E91" s="27" t="s">
        <v>57</v>
      </c>
    </row>
    <row r="92" spans="1:16" x14ac:dyDescent="0.2">
      <c r="A92" t="s">
        <v>64</v>
      </c>
      <c r="E92" s="15" t="s">
        <v>57</v>
      </c>
    </row>
    <row r="93" spans="1:16" x14ac:dyDescent="0.2">
      <c r="A93" s="17" t="s">
        <v>55</v>
      </c>
      <c r="B93" s="21" t="s">
        <v>147</v>
      </c>
      <c r="C93" s="21" t="s">
        <v>183</v>
      </c>
      <c r="D93" s="17" t="s">
        <v>57</v>
      </c>
      <c r="E93" s="22" t="s">
        <v>184</v>
      </c>
      <c r="F93" s="8" t="s">
        <v>59</v>
      </c>
      <c r="G93" s="23">
        <v>2</v>
      </c>
      <c r="H93" s="24">
        <v>0</v>
      </c>
      <c r="I93" s="24">
        <f>ROUND(ROUND(H93,2)*ROUND(G93,3),2)</f>
        <v>0</v>
      </c>
      <c r="J93" s="8" t="s">
        <v>89</v>
      </c>
      <c r="K93" s="17"/>
      <c r="L93" s="17"/>
      <c r="M93" s="17"/>
      <c r="O93">
        <f>(I93*21)/100</f>
        <v>0</v>
      </c>
      <c r="P93" t="s">
        <v>23</v>
      </c>
    </row>
    <row r="94" spans="1:16" x14ac:dyDescent="0.2">
      <c r="A94" s="25" t="s">
        <v>61</v>
      </c>
      <c r="E94" s="15" t="s">
        <v>184</v>
      </c>
    </row>
    <row r="95" spans="1:16" x14ac:dyDescent="0.2">
      <c r="A95" s="26" t="s">
        <v>62</v>
      </c>
      <c r="E95" s="27" t="s">
        <v>57</v>
      </c>
    </row>
    <row r="96" spans="1:16" x14ac:dyDescent="0.2">
      <c r="A96" t="s">
        <v>64</v>
      </c>
      <c r="E96" s="15" t="s">
        <v>57</v>
      </c>
    </row>
    <row r="97" spans="1:16" x14ac:dyDescent="0.2">
      <c r="A97" s="17" t="s">
        <v>55</v>
      </c>
      <c r="B97" s="21" t="s">
        <v>150</v>
      </c>
      <c r="C97" s="21" t="s">
        <v>229</v>
      </c>
      <c r="D97" s="17" t="s">
        <v>57</v>
      </c>
      <c r="E97" s="22" t="s">
        <v>230</v>
      </c>
      <c r="F97" s="8" t="s">
        <v>59</v>
      </c>
      <c r="G97" s="23">
        <v>1</v>
      </c>
      <c r="H97" s="24">
        <v>0</v>
      </c>
      <c r="I97" s="24">
        <f>ROUND(ROUND(H97,2)*ROUND(G97,3),2)</f>
        <v>0</v>
      </c>
      <c r="J97" s="8" t="s">
        <v>89</v>
      </c>
      <c r="K97" s="17"/>
      <c r="L97" s="17"/>
      <c r="M97" s="17"/>
      <c r="O97">
        <f>(I97*21)/100</f>
        <v>0</v>
      </c>
      <c r="P97" t="s">
        <v>23</v>
      </c>
    </row>
    <row r="98" spans="1:16" x14ac:dyDescent="0.2">
      <c r="A98" s="25" t="s">
        <v>61</v>
      </c>
      <c r="E98" s="15" t="s">
        <v>230</v>
      </c>
    </row>
    <row r="99" spans="1:16" x14ac:dyDescent="0.2">
      <c r="A99" s="26" t="s">
        <v>62</v>
      </c>
      <c r="E99" s="27" t="s">
        <v>57</v>
      </c>
    </row>
    <row r="100" spans="1:16" x14ac:dyDescent="0.2">
      <c r="A100" t="s">
        <v>64</v>
      </c>
      <c r="E100" s="15" t="s">
        <v>57</v>
      </c>
    </row>
    <row r="101" spans="1:16" x14ac:dyDescent="0.2">
      <c r="A101" s="17" t="s">
        <v>55</v>
      </c>
      <c r="B101" s="21" t="s">
        <v>153</v>
      </c>
      <c r="C101" s="21" t="s">
        <v>231</v>
      </c>
      <c r="D101" s="17" t="s">
        <v>57</v>
      </c>
      <c r="E101" s="22" t="s">
        <v>232</v>
      </c>
      <c r="F101" s="8" t="s">
        <v>59</v>
      </c>
      <c r="G101" s="23">
        <v>1</v>
      </c>
      <c r="H101" s="24">
        <v>0</v>
      </c>
      <c r="I101" s="24">
        <f>ROUND(ROUND(H101,2)*ROUND(G101,3),2)</f>
        <v>0</v>
      </c>
      <c r="J101" s="8" t="s">
        <v>89</v>
      </c>
      <c r="K101" s="17"/>
      <c r="L101" s="17"/>
      <c r="M101" s="17"/>
      <c r="O101">
        <f>(I101*21)/100</f>
        <v>0</v>
      </c>
      <c r="P101" t="s">
        <v>23</v>
      </c>
    </row>
    <row r="102" spans="1:16" x14ac:dyDescent="0.2">
      <c r="A102" s="25" t="s">
        <v>61</v>
      </c>
      <c r="E102" s="15" t="s">
        <v>232</v>
      </c>
    </row>
    <row r="103" spans="1:16" x14ac:dyDescent="0.2">
      <c r="A103" s="26" t="s">
        <v>62</v>
      </c>
      <c r="E103" s="27" t="s">
        <v>57</v>
      </c>
    </row>
    <row r="104" spans="1:16" x14ac:dyDescent="0.2">
      <c r="A104" t="s">
        <v>64</v>
      </c>
      <c r="E104" s="15" t="s">
        <v>57</v>
      </c>
    </row>
    <row r="105" spans="1:16" x14ac:dyDescent="0.2">
      <c r="A105" s="17" t="s">
        <v>55</v>
      </c>
      <c r="B105" s="21" t="s">
        <v>156</v>
      </c>
      <c r="C105" s="21" t="s">
        <v>233</v>
      </c>
      <c r="D105" s="17" t="s">
        <v>57</v>
      </c>
      <c r="E105" s="22" t="s">
        <v>234</v>
      </c>
      <c r="F105" s="8" t="s">
        <v>59</v>
      </c>
      <c r="G105" s="23">
        <v>1</v>
      </c>
      <c r="H105" s="24">
        <v>0</v>
      </c>
      <c r="I105" s="24">
        <f>ROUND(ROUND(H105,2)*ROUND(G105,3),2)</f>
        <v>0</v>
      </c>
      <c r="J105" s="8" t="s">
        <v>89</v>
      </c>
      <c r="K105" s="17"/>
      <c r="L105" s="17"/>
      <c r="M105" s="17"/>
      <c r="O105">
        <f>(I105*21)/100</f>
        <v>0</v>
      </c>
      <c r="P105" t="s">
        <v>23</v>
      </c>
    </row>
    <row r="106" spans="1:16" x14ac:dyDescent="0.2">
      <c r="A106" s="25" t="s">
        <v>61</v>
      </c>
      <c r="E106" s="15" t="s">
        <v>234</v>
      </c>
    </row>
    <row r="107" spans="1:16" x14ac:dyDescent="0.2">
      <c r="A107" s="26" t="s">
        <v>62</v>
      </c>
      <c r="E107" s="27" t="s">
        <v>57</v>
      </c>
    </row>
    <row r="108" spans="1:16" x14ac:dyDescent="0.2">
      <c r="A108" t="s">
        <v>64</v>
      </c>
      <c r="E108" s="15" t="s">
        <v>57</v>
      </c>
    </row>
    <row r="109" spans="1:16" x14ac:dyDescent="0.2">
      <c r="A109" s="17" t="s">
        <v>55</v>
      </c>
      <c r="B109" s="21" t="s">
        <v>159</v>
      </c>
      <c r="C109" s="21" t="s">
        <v>235</v>
      </c>
      <c r="D109" s="17" t="s">
        <v>57</v>
      </c>
      <c r="E109" s="22" t="s">
        <v>236</v>
      </c>
      <c r="F109" s="8" t="s">
        <v>59</v>
      </c>
      <c r="G109" s="23">
        <v>1</v>
      </c>
      <c r="H109" s="24">
        <v>0</v>
      </c>
      <c r="I109" s="24">
        <f>ROUND(ROUND(H109,2)*ROUND(G109,3),2)</f>
        <v>0</v>
      </c>
      <c r="J109" s="8" t="s">
        <v>89</v>
      </c>
      <c r="K109" s="17"/>
      <c r="L109" s="17"/>
      <c r="M109" s="17"/>
      <c r="O109">
        <f>(I109*21)/100</f>
        <v>0</v>
      </c>
      <c r="P109" t="s">
        <v>23</v>
      </c>
    </row>
    <row r="110" spans="1:16" x14ac:dyDescent="0.2">
      <c r="A110" s="25" t="s">
        <v>61</v>
      </c>
      <c r="E110" s="15" t="s">
        <v>236</v>
      </c>
    </row>
    <row r="111" spans="1:16" x14ac:dyDescent="0.2">
      <c r="A111" s="26" t="s">
        <v>62</v>
      </c>
      <c r="E111" s="27" t="s">
        <v>57</v>
      </c>
    </row>
    <row r="112" spans="1:16" x14ac:dyDescent="0.2">
      <c r="A112" t="s">
        <v>64</v>
      </c>
      <c r="E112" s="15" t="s">
        <v>57</v>
      </c>
    </row>
    <row r="113" spans="1:16" x14ac:dyDescent="0.2">
      <c r="A113" s="17" t="s">
        <v>55</v>
      </c>
      <c r="B113" s="21" t="s">
        <v>163</v>
      </c>
      <c r="C113" s="21" t="s">
        <v>237</v>
      </c>
      <c r="D113" s="17" t="s">
        <v>57</v>
      </c>
      <c r="E113" s="22" t="s">
        <v>238</v>
      </c>
      <c r="F113" s="8" t="s">
        <v>59</v>
      </c>
      <c r="G113" s="23">
        <v>1</v>
      </c>
      <c r="H113" s="24">
        <v>0</v>
      </c>
      <c r="I113" s="24">
        <f>ROUND(ROUND(H113,2)*ROUND(G113,3),2)</f>
        <v>0</v>
      </c>
      <c r="J113" s="8" t="s">
        <v>89</v>
      </c>
      <c r="K113" s="17"/>
      <c r="L113" s="17"/>
      <c r="M113" s="17"/>
      <c r="O113">
        <f>(I113*21)/100</f>
        <v>0</v>
      </c>
      <c r="P113" t="s">
        <v>23</v>
      </c>
    </row>
    <row r="114" spans="1:16" x14ac:dyDescent="0.2">
      <c r="A114" s="25" t="s">
        <v>61</v>
      </c>
      <c r="E114" s="15" t="s">
        <v>238</v>
      </c>
    </row>
    <row r="115" spans="1:16" x14ac:dyDescent="0.2">
      <c r="A115" s="26" t="s">
        <v>62</v>
      </c>
      <c r="E115" s="27" t="s">
        <v>57</v>
      </c>
    </row>
    <row r="116" spans="1:16" x14ac:dyDescent="0.2">
      <c r="A116" t="s">
        <v>64</v>
      </c>
      <c r="E116" s="15" t="s">
        <v>57</v>
      </c>
    </row>
    <row r="117" spans="1:16" x14ac:dyDescent="0.2">
      <c r="A117" s="17" t="s">
        <v>55</v>
      </c>
      <c r="B117" s="21" t="s">
        <v>166</v>
      </c>
      <c r="C117" s="21" t="s">
        <v>239</v>
      </c>
      <c r="D117" s="17" t="s">
        <v>57</v>
      </c>
      <c r="E117" s="22" t="s">
        <v>240</v>
      </c>
      <c r="F117" s="8" t="s">
        <v>59</v>
      </c>
      <c r="G117" s="23">
        <v>1</v>
      </c>
      <c r="H117" s="24">
        <v>0</v>
      </c>
      <c r="I117" s="24">
        <f>ROUND(ROUND(H117,2)*ROUND(G117,3),2)</f>
        <v>0</v>
      </c>
      <c r="J117" s="8" t="s">
        <v>89</v>
      </c>
      <c r="K117" s="17"/>
      <c r="L117" s="17"/>
      <c r="M117" s="17"/>
      <c r="O117">
        <f>(I117*21)/100</f>
        <v>0</v>
      </c>
      <c r="P117" t="s">
        <v>23</v>
      </c>
    </row>
    <row r="118" spans="1:16" x14ac:dyDescent="0.2">
      <c r="A118" s="25" t="s">
        <v>61</v>
      </c>
      <c r="E118" s="15" t="s">
        <v>240</v>
      </c>
    </row>
    <row r="119" spans="1:16" x14ac:dyDescent="0.2">
      <c r="A119" s="26" t="s">
        <v>62</v>
      </c>
      <c r="E119" s="27" t="s">
        <v>57</v>
      </c>
    </row>
    <row r="120" spans="1:16" x14ac:dyDescent="0.2">
      <c r="A120" t="s">
        <v>64</v>
      </c>
      <c r="E120" s="15" t="s">
        <v>57</v>
      </c>
    </row>
    <row r="121" spans="1:16" x14ac:dyDescent="0.2">
      <c r="A121" s="17" t="s">
        <v>55</v>
      </c>
      <c r="B121" s="21" t="s">
        <v>169</v>
      </c>
      <c r="C121" s="21" t="s">
        <v>241</v>
      </c>
      <c r="D121" s="17" t="s">
        <v>57</v>
      </c>
      <c r="E121" s="22" t="s">
        <v>242</v>
      </c>
      <c r="F121" s="8" t="s">
        <v>243</v>
      </c>
      <c r="G121" s="23">
        <v>72</v>
      </c>
      <c r="H121" s="24">
        <v>0</v>
      </c>
      <c r="I121" s="24">
        <f>ROUND(ROUND(H121,2)*ROUND(G121,3),2)</f>
        <v>0</v>
      </c>
      <c r="J121" s="8" t="s">
        <v>89</v>
      </c>
      <c r="K121" s="17"/>
      <c r="L121" s="17"/>
      <c r="M121" s="17"/>
      <c r="O121">
        <f>(I121*21)/100</f>
        <v>0</v>
      </c>
      <c r="P121" t="s">
        <v>23</v>
      </c>
    </row>
    <row r="122" spans="1:16" x14ac:dyDescent="0.2">
      <c r="A122" s="25" t="s">
        <v>61</v>
      </c>
      <c r="E122" s="15" t="s">
        <v>242</v>
      </c>
    </row>
    <row r="123" spans="1:16" x14ac:dyDescent="0.2">
      <c r="A123" s="26" t="s">
        <v>62</v>
      </c>
      <c r="E123" s="27" t="s">
        <v>57</v>
      </c>
    </row>
    <row r="124" spans="1:16" x14ac:dyDescent="0.2">
      <c r="A124" t="s">
        <v>64</v>
      </c>
      <c r="E124" s="15" t="s">
        <v>57</v>
      </c>
    </row>
    <row r="125" spans="1:16" x14ac:dyDescent="0.2">
      <c r="A125" s="17" t="s">
        <v>55</v>
      </c>
      <c r="B125" s="21" t="s">
        <v>172</v>
      </c>
      <c r="C125" s="21" t="s">
        <v>244</v>
      </c>
      <c r="D125" s="17" t="s">
        <v>57</v>
      </c>
      <c r="E125" s="22" t="s">
        <v>245</v>
      </c>
      <c r="F125" s="8" t="s">
        <v>243</v>
      </c>
      <c r="G125" s="23">
        <v>72</v>
      </c>
      <c r="H125" s="24">
        <v>0</v>
      </c>
      <c r="I125" s="24">
        <f>ROUND(ROUND(H125,2)*ROUND(G125,3),2)</f>
        <v>0</v>
      </c>
      <c r="J125" s="8" t="s">
        <v>89</v>
      </c>
      <c r="K125" s="17"/>
      <c r="L125" s="17"/>
      <c r="M125" s="17"/>
      <c r="O125">
        <f>(I125*21)/100</f>
        <v>0</v>
      </c>
      <c r="P125" t="s">
        <v>23</v>
      </c>
    </row>
    <row r="126" spans="1:16" x14ac:dyDescent="0.2">
      <c r="A126" s="25" t="s">
        <v>61</v>
      </c>
      <c r="E126" s="15" t="s">
        <v>245</v>
      </c>
    </row>
    <row r="127" spans="1:16" x14ac:dyDescent="0.2">
      <c r="A127" s="26" t="s">
        <v>62</v>
      </c>
      <c r="E127" s="27" t="s">
        <v>57</v>
      </c>
    </row>
    <row r="128" spans="1:16" x14ac:dyDescent="0.2">
      <c r="A128" t="s">
        <v>64</v>
      </c>
      <c r="E128" s="15" t="s">
        <v>57</v>
      </c>
    </row>
  </sheetData>
  <mergeCells count="14">
    <mergeCell ref="G5:G6"/>
    <mergeCell ref="H5:I5"/>
    <mergeCell ref="J5:J6"/>
    <mergeCell ref="K5:M5"/>
    <mergeCell ref="C3:D3"/>
    <mergeCell ref="E3:F3"/>
    <mergeCell ref="C4:D4"/>
    <mergeCell ref="E4:F4"/>
    <mergeCell ref="F5:F6"/>
    <mergeCell ref="A5:A6"/>
    <mergeCell ref="B5:B6"/>
    <mergeCell ref="C5:C6"/>
    <mergeCell ref="D5:D6"/>
    <mergeCell ref="E5:E6"/>
  </mergeCells>
  <pageMargins left="0.75" right="0.75" top="1" bottom="1" header="0.5" footer="0.5"/>
  <pageSetup paperSize="9" scale="46" fitToHeight="0" orientation="portrait" horizontalDpi="300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R204"/>
  <sheetViews>
    <sheetView workbookViewId="0">
      <pane ySplit="7" topLeftCell="A200" activePane="bottomLeft" state="frozen"/>
      <selection pane="bottomLeft" activeCell="H201" sqref="H201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1" max="13" width="9.140625" hidden="1" customWidth="1"/>
    <col min="15" max="18" width="9.140625" hidden="1" customWidth="1"/>
  </cols>
  <sheetData>
    <row r="1" spans="1:18" ht="12.75" customHeight="1" x14ac:dyDescent="0.2">
      <c r="A1" t="s">
        <v>11</v>
      </c>
      <c r="B1" s="2"/>
      <c r="D1" s="2"/>
      <c r="E1" s="3"/>
      <c r="F1" s="2"/>
      <c r="G1" s="2"/>
      <c r="H1" s="2"/>
      <c r="I1" s="2"/>
      <c r="J1" s="2"/>
      <c r="K1" s="2"/>
      <c r="L1" s="2"/>
      <c r="M1" s="2"/>
      <c r="P1" t="s">
        <v>22</v>
      </c>
    </row>
    <row r="2" spans="1:18" ht="39.950000000000003" customHeight="1" x14ac:dyDescent="0.2">
      <c r="B2" s="2"/>
      <c r="D2" s="2"/>
      <c r="E2" s="4" t="s">
        <v>13</v>
      </c>
      <c r="F2" s="2"/>
      <c r="G2" s="2"/>
      <c r="H2" s="9"/>
      <c r="I2" s="9"/>
      <c r="J2" s="2"/>
      <c r="K2" s="2"/>
      <c r="L2" s="2"/>
      <c r="M2" s="2"/>
      <c r="O2">
        <f>0+O8+O29+O78+O83+O88+O105+O134+O143+O148</f>
        <v>0</v>
      </c>
      <c r="P2" t="s">
        <v>22</v>
      </c>
    </row>
    <row r="3" spans="1:18" ht="39.950000000000003" customHeight="1" x14ac:dyDescent="0.2">
      <c r="A3" t="s">
        <v>12</v>
      </c>
      <c r="B3" s="11" t="s">
        <v>14</v>
      </c>
      <c r="C3" s="36" t="s">
        <v>15</v>
      </c>
      <c r="D3" s="30"/>
      <c r="E3" s="37" t="s">
        <v>16</v>
      </c>
      <c r="F3" s="30"/>
      <c r="H3" s="8" t="s">
        <v>246</v>
      </c>
      <c r="I3" s="24">
        <f>0+I8+I29+I78+I83+I88+I105+I134+I143+I148</f>
        <v>0</v>
      </c>
      <c r="J3" s="10" t="s">
        <v>0</v>
      </c>
      <c r="O3" t="s">
        <v>19</v>
      </c>
      <c r="P3" t="s">
        <v>23</v>
      </c>
    </row>
    <row r="4" spans="1:18" ht="39.950000000000003" customHeight="1" x14ac:dyDescent="0.2">
      <c r="A4" t="s">
        <v>17</v>
      </c>
      <c r="B4" s="13" t="s">
        <v>18</v>
      </c>
      <c r="C4" s="38" t="s">
        <v>246</v>
      </c>
      <c r="D4" s="30"/>
      <c r="E4" s="39" t="s">
        <v>247</v>
      </c>
      <c r="F4" s="30"/>
      <c r="O4" t="s">
        <v>20</v>
      </c>
      <c r="P4" t="s">
        <v>23</v>
      </c>
    </row>
    <row r="5" spans="1:18" ht="12.75" customHeight="1" x14ac:dyDescent="0.2">
      <c r="A5" s="35" t="s">
        <v>26</v>
      </c>
      <c r="B5" s="35" t="s">
        <v>28</v>
      </c>
      <c r="C5" s="35" t="s">
        <v>30</v>
      </c>
      <c r="D5" s="35" t="s">
        <v>31</v>
      </c>
      <c r="E5" s="35" t="s">
        <v>32</v>
      </c>
      <c r="F5" s="35" t="s">
        <v>34</v>
      </c>
      <c r="G5" s="35" t="s">
        <v>36</v>
      </c>
      <c r="H5" s="35" t="s">
        <v>38</v>
      </c>
      <c r="I5" s="35"/>
      <c r="J5" s="35" t="s">
        <v>43</v>
      </c>
      <c r="K5" s="35" t="s">
        <v>45</v>
      </c>
      <c r="L5" s="35"/>
      <c r="M5" s="35"/>
      <c r="O5" t="s">
        <v>21</v>
      </c>
      <c r="P5" t="s">
        <v>23</v>
      </c>
    </row>
    <row r="6" spans="1:18" ht="12.75" customHeight="1" x14ac:dyDescent="0.2">
      <c r="A6" s="35"/>
      <c r="B6" s="35"/>
      <c r="C6" s="35"/>
      <c r="D6" s="35"/>
      <c r="E6" s="35"/>
      <c r="F6" s="35"/>
      <c r="G6" s="35"/>
      <c r="H6" s="12" t="s">
        <v>39</v>
      </c>
      <c r="I6" s="12" t="s">
        <v>41</v>
      </c>
      <c r="J6" s="35"/>
      <c r="K6" s="12" t="s">
        <v>46</v>
      </c>
      <c r="L6" s="12" t="s">
        <v>47</v>
      </c>
      <c r="M6" s="12" t="s">
        <v>48</v>
      </c>
    </row>
    <row r="7" spans="1:18" ht="12.75" customHeight="1" x14ac:dyDescent="0.2">
      <c r="A7" s="12" t="s">
        <v>27</v>
      </c>
      <c r="B7" s="12" t="s">
        <v>29</v>
      </c>
      <c r="C7" s="12" t="s">
        <v>23</v>
      </c>
      <c r="D7" s="12" t="s">
        <v>22</v>
      </c>
      <c r="E7" s="12" t="s">
        <v>33</v>
      </c>
      <c r="F7" s="12" t="s">
        <v>35</v>
      </c>
      <c r="G7" s="12" t="s">
        <v>37</v>
      </c>
      <c r="H7" s="12" t="s">
        <v>40</v>
      </c>
      <c r="I7" s="12" t="s">
        <v>42</v>
      </c>
      <c r="J7" s="12" t="s">
        <v>44</v>
      </c>
      <c r="K7" s="12" t="s">
        <v>49</v>
      </c>
      <c r="L7" s="12" t="s">
        <v>50</v>
      </c>
      <c r="M7" s="12" t="s">
        <v>51</v>
      </c>
    </row>
    <row r="8" spans="1:18" ht="12.75" customHeight="1" x14ac:dyDescent="0.2">
      <c r="A8" t="s">
        <v>53</v>
      </c>
      <c r="C8" s="18" t="s">
        <v>27</v>
      </c>
      <c r="E8" s="19" t="s">
        <v>249</v>
      </c>
      <c r="I8" s="20">
        <f>0+Q8</f>
        <v>0</v>
      </c>
      <c r="O8">
        <f>0+R8</f>
        <v>0</v>
      </c>
      <c r="Q8">
        <f>0+I9+I13+I17+I21+I25</f>
        <v>0</v>
      </c>
      <c r="R8">
        <f>0+O9+O13+O17+O21+O25</f>
        <v>0</v>
      </c>
    </row>
    <row r="9" spans="1:18" ht="25.5" x14ac:dyDescent="0.2">
      <c r="A9" s="17" t="s">
        <v>55</v>
      </c>
      <c r="B9" s="21" t="s">
        <v>250</v>
      </c>
      <c r="C9" s="21" t="s">
        <v>251</v>
      </c>
      <c r="D9" s="17" t="s">
        <v>57</v>
      </c>
      <c r="E9" s="22" t="s">
        <v>252</v>
      </c>
      <c r="F9" s="8" t="s">
        <v>103</v>
      </c>
      <c r="G9" s="23">
        <v>53.49</v>
      </c>
      <c r="H9" s="24">
        <v>0</v>
      </c>
      <c r="I9" s="24">
        <f>ROUND(ROUND(H9,2)*ROUND(G9,3),2)</f>
        <v>0</v>
      </c>
      <c r="J9" s="8" t="s">
        <v>60</v>
      </c>
      <c r="K9" s="17"/>
      <c r="L9" s="17"/>
      <c r="M9" s="17"/>
      <c r="O9">
        <f>(I9*21)/100</f>
        <v>0</v>
      </c>
      <c r="P9" t="s">
        <v>23</v>
      </c>
    </row>
    <row r="10" spans="1:18" x14ac:dyDescent="0.2">
      <c r="A10" s="25" t="s">
        <v>61</v>
      </c>
      <c r="E10" s="15" t="s">
        <v>57</v>
      </c>
    </row>
    <row r="11" spans="1:18" ht="76.5" x14ac:dyDescent="0.2">
      <c r="A11" s="26" t="s">
        <v>62</v>
      </c>
      <c r="E11" s="27" t="s">
        <v>253</v>
      </c>
    </row>
    <row r="12" spans="1:18" ht="140.25" x14ac:dyDescent="0.2">
      <c r="A12" t="s">
        <v>64</v>
      </c>
      <c r="E12" s="15" t="s">
        <v>254</v>
      </c>
    </row>
    <row r="13" spans="1:18" ht="25.5" x14ac:dyDescent="0.2">
      <c r="A13" s="17" t="s">
        <v>55</v>
      </c>
      <c r="B13" s="21" t="s">
        <v>255</v>
      </c>
      <c r="C13" s="21" t="s">
        <v>256</v>
      </c>
      <c r="D13" s="17" t="s">
        <v>57</v>
      </c>
      <c r="E13" s="22" t="s">
        <v>257</v>
      </c>
      <c r="F13" s="8" t="s">
        <v>103</v>
      </c>
      <c r="G13" s="23">
        <v>151.00899999999999</v>
      </c>
      <c r="H13" s="24">
        <v>0</v>
      </c>
      <c r="I13" s="24">
        <f>ROUND(ROUND(H13,2)*ROUND(G13,3),2)</f>
        <v>0</v>
      </c>
      <c r="J13" s="8" t="s">
        <v>60</v>
      </c>
      <c r="K13" s="17"/>
      <c r="L13" s="17"/>
      <c r="M13" s="17"/>
      <c r="O13">
        <f>(I13*21)/100</f>
        <v>0</v>
      </c>
      <c r="P13" t="s">
        <v>23</v>
      </c>
    </row>
    <row r="14" spans="1:18" x14ac:dyDescent="0.2">
      <c r="A14" s="25" t="s">
        <v>61</v>
      </c>
      <c r="E14" s="15" t="s">
        <v>57</v>
      </c>
    </row>
    <row r="15" spans="1:18" ht="114.75" x14ac:dyDescent="0.2">
      <c r="A15" s="26" t="s">
        <v>62</v>
      </c>
      <c r="E15" s="27" t="s">
        <v>258</v>
      </c>
    </row>
    <row r="16" spans="1:18" ht="140.25" x14ac:dyDescent="0.2">
      <c r="A16" t="s">
        <v>64</v>
      </c>
      <c r="E16" s="15" t="s">
        <v>254</v>
      </c>
    </row>
    <row r="17" spans="1:18" ht="25.5" x14ac:dyDescent="0.2">
      <c r="A17" s="17" t="s">
        <v>55</v>
      </c>
      <c r="B17" s="21" t="s">
        <v>259</v>
      </c>
      <c r="C17" s="21" t="s">
        <v>260</v>
      </c>
      <c r="D17" s="17" t="s">
        <v>57</v>
      </c>
      <c r="E17" s="22" t="s">
        <v>261</v>
      </c>
      <c r="F17" s="8" t="s">
        <v>103</v>
      </c>
      <c r="G17" s="23">
        <v>18.035</v>
      </c>
      <c r="H17" s="24">
        <v>0</v>
      </c>
      <c r="I17" s="24">
        <f>ROUND(ROUND(H17,2)*ROUND(G17,3),2)</f>
        <v>0</v>
      </c>
      <c r="J17" s="8" t="s">
        <v>60</v>
      </c>
      <c r="K17" s="17"/>
      <c r="L17" s="17"/>
      <c r="M17" s="17"/>
      <c r="O17">
        <f>(I17*21)/100</f>
        <v>0</v>
      </c>
      <c r="P17" t="s">
        <v>23</v>
      </c>
    </row>
    <row r="18" spans="1:18" x14ac:dyDescent="0.2">
      <c r="A18" s="25" t="s">
        <v>61</v>
      </c>
      <c r="E18" s="15" t="s">
        <v>57</v>
      </c>
    </row>
    <row r="19" spans="1:18" ht="204" x14ac:dyDescent="0.2">
      <c r="A19" s="26" t="s">
        <v>62</v>
      </c>
      <c r="E19" s="27" t="s">
        <v>262</v>
      </c>
    </row>
    <row r="20" spans="1:18" ht="140.25" x14ac:dyDescent="0.2">
      <c r="A20" t="s">
        <v>64</v>
      </c>
      <c r="E20" s="15" t="s">
        <v>254</v>
      </c>
    </row>
    <row r="21" spans="1:18" ht="25.5" x14ac:dyDescent="0.2">
      <c r="A21" s="17" t="s">
        <v>55</v>
      </c>
      <c r="B21" s="21" t="s">
        <v>263</v>
      </c>
      <c r="C21" s="21" t="s">
        <v>264</v>
      </c>
      <c r="D21" s="17" t="s">
        <v>57</v>
      </c>
      <c r="E21" s="22" t="s">
        <v>265</v>
      </c>
      <c r="F21" s="8" t="s">
        <v>103</v>
      </c>
      <c r="G21" s="23">
        <v>0.2</v>
      </c>
      <c r="H21" s="24">
        <v>0</v>
      </c>
      <c r="I21" s="24">
        <f>ROUND(ROUND(H21,2)*ROUND(G21,3),2)</f>
        <v>0</v>
      </c>
      <c r="J21" s="8" t="s">
        <v>60</v>
      </c>
      <c r="K21" s="17"/>
      <c r="L21" s="17"/>
      <c r="M21" s="17"/>
      <c r="O21">
        <f>(I21*21)/100</f>
        <v>0</v>
      </c>
      <c r="P21" t="s">
        <v>23</v>
      </c>
    </row>
    <row r="22" spans="1:18" x14ac:dyDescent="0.2">
      <c r="A22" s="25" t="s">
        <v>61</v>
      </c>
      <c r="E22" s="15" t="s">
        <v>57</v>
      </c>
    </row>
    <row r="23" spans="1:18" ht="38.25" x14ac:dyDescent="0.2">
      <c r="A23" s="26" t="s">
        <v>62</v>
      </c>
      <c r="E23" s="27" t="s">
        <v>266</v>
      </c>
    </row>
    <row r="24" spans="1:18" ht="140.25" x14ac:dyDescent="0.2">
      <c r="A24" t="s">
        <v>64</v>
      </c>
      <c r="E24" s="15" t="s">
        <v>254</v>
      </c>
    </row>
    <row r="25" spans="1:18" ht="25.5" x14ac:dyDescent="0.2">
      <c r="A25" s="17" t="s">
        <v>55</v>
      </c>
      <c r="B25" s="21" t="s">
        <v>267</v>
      </c>
      <c r="C25" s="21" t="s">
        <v>268</v>
      </c>
      <c r="D25" s="17" t="s">
        <v>57</v>
      </c>
      <c r="E25" s="22" t="s">
        <v>269</v>
      </c>
      <c r="F25" s="8" t="s">
        <v>103</v>
      </c>
      <c r="G25" s="23">
        <v>7.0000000000000007E-2</v>
      </c>
      <c r="H25" s="24">
        <v>0</v>
      </c>
      <c r="I25" s="24">
        <f>ROUND(ROUND(H25,2)*ROUND(G25,3),2)</f>
        <v>0</v>
      </c>
      <c r="J25" s="8" t="s">
        <v>60</v>
      </c>
      <c r="K25" s="17"/>
      <c r="L25" s="17"/>
      <c r="M25" s="17"/>
      <c r="O25">
        <f>(I25*21)/100</f>
        <v>0</v>
      </c>
      <c r="P25" t="s">
        <v>23</v>
      </c>
    </row>
    <row r="26" spans="1:18" x14ac:dyDescent="0.2">
      <c r="A26" s="25" t="s">
        <v>61</v>
      </c>
      <c r="E26" s="15" t="s">
        <v>57</v>
      </c>
    </row>
    <row r="27" spans="1:18" ht="38.25" x14ac:dyDescent="0.2">
      <c r="A27" s="26" t="s">
        <v>62</v>
      </c>
      <c r="E27" s="27" t="s">
        <v>270</v>
      </c>
    </row>
    <row r="28" spans="1:18" ht="140.25" x14ac:dyDescent="0.2">
      <c r="A28" t="s">
        <v>64</v>
      </c>
      <c r="E28" s="15" t="s">
        <v>254</v>
      </c>
    </row>
    <row r="29" spans="1:18" ht="12.75" customHeight="1" x14ac:dyDescent="0.2">
      <c r="A29" t="s">
        <v>53</v>
      </c>
      <c r="C29" s="28" t="s">
        <v>29</v>
      </c>
      <c r="E29" s="19" t="s">
        <v>271</v>
      </c>
      <c r="I29" s="29">
        <f>0+Q29</f>
        <v>0</v>
      </c>
      <c r="O29">
        <f>0+R29</f>
        <v>0</v>
      </c>
      <c r="Q29">
        <f>0+I30+I34+I38+I42+I46+I50+I54+I58+I62+I66+I70+I74</f>
        <v>0</v>
      </c>
      <c r="R29">
        <f>0+O30+O34+O38+O42+O46+O50+O54+O58+O62+O66+O70+O74</f>
        <v>0</v>
      </c>
    </row>
    <row r="30" spans="1:18" x14ac:dyDescent="0.2">
      <c r="A30" s="17" t="s">
        <v>55</v>
      </c>
      <c r="B30" s="21" t="s">
        <v>50</v>
      </c>
      <c r="C30" s="21" t="s">
        <v>272</v>
      </c>
      <c r="D30" s="17" t="s">
        <v>57</v>
      </c>
      <c r="E30" s="22" t="s">
        <v>273</v>
      </c>
      <c r="F30" s="8" t="s">
        <v>68</v>
      </c>
      <c r="G30" s="23">
        <v>66.912000000000006</v>
      </c>
      <c r="H30" s="24">
        <v>0</v>
      </c>
      <c r="I30" s="24">
        <f>ROUND(ROUND(H30,2)*ROUND(G30,3),2)</f>
        <v>0</v>
      </c>
      <c r="J30" s="8" t="s">
        <v>60</v>
      </c>
      <c r="K30" s="17"/>
      <c r="L30" s="17"/>
      <c r="M30" s="17"/>
      <c r="O30">
        <f>(I30*21)/100</f>
        <v>0</v>
      </c>
      <c r="P30" t="s">
        <v>23</v>
      </c>
    </row>
    <row r="31" spans="1:18" x14ac:dyDescent="0.2">
      <c r="A31" s="25" t="s">
        <v>61</v>
      </c>
      <c r="E31" s="15" t="s">
        <v>57</v>
      </c>
    </row>
    <row r="32" spans="1:18" ht="25.5" x14ac:dyDescent="0.2">
      <c r="A32" s="26" t="s">
        <v>62</v>
      </c>
      <c r="E32" s="27" t="s">
        <v>274</v>
      </c>
    </row>
    <row r="33" spans="1:16" x14ac:dyDescent="0.2">
      <c r="A33" t="s">
        <v>64</v>
      </c>
      <c r="E33" s="15" t="s">
        <v>275</v>
      </c>
    </row>
    <row r="34" spans="1:16" x14ac:dyDescent="0.2">
      <c r="A34" s="17" t="s">
        <v>55</v>
      </c>
      <c r="B34" s="21" t="s">
        <v>51</v>
      </c>
      <c r="C34" s="21" t="s">
        <v>276</v>
      </c>
      <c r="D34" s="17" t="s">
        <v>57</v>
      </c>
      <c r="E34" s="22" t="s">
        <v>277</v>
      </c>
      <c r="F34" s="8" t="s">
        <v>115</v>
      </c>
      <c r="G34" s="23">
        <v>73.837000000000003</v>
      </c>
      <c r="H34" s="24">
        <v>0</v>
      </c>
      <c r="I34" s="24">
        <f>ROUND(ROUND(H34,2)*ROUND(G34,3),2)</f>
        <v>0</v>
      </c>
      <c r="J34" s="8" t="s">
        <v>60</v>
      </c>
      <c r="K34" s="17"/>
      <c r="L34" s="17"/>
      <c r="M34" s="17"/>
      <c r="O34">
        <f>(I34*21)/100</f>
        <v>0</v>
      </c>
      <c r="P34" t="s">
        <v>23</v>
      </c>
    </row>
    <row r="35" spans="1:16" x14ac:dyDescent="0.2">
      <c r="A35" s="25" t="s">
        <v>61</v>
      </c>
      <c r="E35" s="15" t="s">
        <v>57</v>
      </c>
    </row>
    <row r="36" spans="1:16" ht="51" x14ac:dyDescent="0.2">
      <c r="A36" s="26" t="s">
        <v>62</v>
      </c>
      <c r="E36" s="27" t="s">
        <v>278</v>
      </c>
    </row>
    <row r="37" spans="1:16" ht="369.75" x14ac:dyDescent="0.2">
      <c r="A37" t="s">
        <v>64</v>
      </c>
      <c r="E37" s="15" t="s">
        <v>279</v>
      </c>
    </row>
    <row r="38" spans="1:16" x14ac:dyDescent="0.2">
      <c r="A38" s="17" t="s">
        <v>55</v>
      </c>
      <c r="B38" s="21" t="s">
        <v>144</v>
      </c>
      <c r="C38" s="21" t="s">
        <v>116</v>
      </c>
      <c r="D38" s="17" t="s">
        <v>57</v>
      </c>
      <c r="E38" s="22" t="s">
        <v>117</v>
      </c>
      <c r="F38" s="8" t="s">
        <v>115</v>
      </c>
      <c r="G38" s="23">
        <v>21.622</v>
      </c>
      <c r="H38" s="24">
        <v>0</v>
      </c>
      <c r="I38" s="24">
        <f>ROUND(ROUND(H38,2)*ROUND(G38,3),2)</f>
        <v>0</v>
      </c>
      <c r="J38" s="8" t="s">
        <v>60</v>
      </c>
      <c r="K38" s="17"/>
      <c r="L38" s="17"/>
      <c r="M38" s="17"/>
      <c r="O38">
        <f>(I38*21)/100</f>
        <v>0</v>
      </c>
      <c r="P38" t="s">
        <v>23</v>
      </c>
    </row>
    <row r="39" spans="1:16" x14ac:dyDescent="0.2">
      <c r="A39" s="25" t="s">
        <v>61</v>
      </c>
      <c r="E39" s="15" t="s">
        <v>57</v>
      </c>
    </row>
    <row r="40" spans="1:16" ht="25.5" x14ac:dyDescent="0.2">
      <c r="A40" s="26" t="s">
        <v>62</v>
      </c>
      <c r="E40" s="27" t="s">
        <v>280</v>
      </c>
    </row>
    <row r="41" spans="1:16" ht="293.25" x14ac:dyDescent="0.2">
      <c r="A41" t="s">
        <v>64</v>
      </c>
      <c r="E41" s="15" t="s">
        <v>281</v>
      </c>
    </row>
    <row r="42" spans="1:16" x14ac:dyDescent="0.2">
      <c r="A42" s="17" t="s">
        <v>55</v>
      </c>
      <c r="B42" s="21" t="s">
        <v>150</v>
      </c>
      <c r="C42" s="21" t="s">
        <v>282</v>
      </c>
      <c r="D42" s="17" t="s">
        <v>57</v>
      </c>
      <c r="E42" s="22" t="s">
        <v>283</v>
      </c>
      <c r="F42" s="8" t="s">
        <v>68</v>
      </c>
      <c r="G42" s="23">
        <v>130</v>
      </c>
      <c r="H42" s="24">
        <v>0</v>
      </c>
      <c r="I42" s="24">
        <f>ROUND(ROUND(H42,2)*ROUND(G42,3),2)</f>
        <v>0</v>
      </c>
      <c r="J42" s="8" t="s">
        <v>60</v>
      </c>
      <c r="K42" s="17"/>
      <c r="L42" s="17"/>
      <c r="M42" s="17"/>
      <c r="O42">
        <f>(I42*21)/100</f>
        <v>0</v>
      </c>
      <c r="P42" t="s">
        <v>23</v>
      </c>
    </row>
    <row r="43" spans="1:16" x14ac:dyDescent="0.2">
      <c r="A43" s="25" t="s">
        <v>61</v>
      </c>
      <c r="E43" s="15" t="s">
        <v>57</v>
      </c>
    </row>
    <row r="44" spans="1:16" ht="25.5" x14ac:dyDescent="0.2">
      <c r="A44" s="26" t="s">
        <v>62</v>
      </c>
      <c r="E44" s="27" t="s">
        <v>284</v>
      </c>
    </row>
    <row r="45" spans="1:16" ht="25.5" x14ac:dyDescent="0.2">
      <c r="A45" t="s">
        <v>64</v>
      </c>
      <c r="E45" s="15" t="s">
        <v>285</v>
      </c>
    </row>
    <row r="46" spans="1:16" x14ac:dyDescent="0.2">
      <c r="A46" s="17" t="s">
        <v>55</v>
      </c>
      <c r="B46" s="21" t="s">
        <v>286</v>
      </c>
      <c r="C46" s="21" t="s">
        <v>287</v>
      </c>
      <c r="D46" s="17" t="s">
        <v>57</v>
      </c>
      <c r="E46" s="22" t="s">
        <v>288</v>
      </c>
      <c r="F46" s="8" t="s">
        <v>115</v>
      </c>
      <c r="G46" s="23">
        <v>0.874</v>
      </c>
      <c r="H46" s="24">
        <v>0</v>
      </c>
      <c r="I46" s="24">
        <f>ROUND(ROUND(H46,2)*ROUND(G46,3),2)</f>
        <v>0</v>
      </c>
      <c r="J46" s="8" t="s">
        <v>60</v>
      </c>
      <c r="K46" s="17"/>
      <c r="L46" s="17"/>
      <c r="M46" s="17"/>
      <c r="O46">
        <f>(I46*21)/100</f>
        <v>0</v>
      </c>
      <c r="P46" t="s">
        <v>23</v>
      </c>
    </row>
    <row r="47" spans="1:16" x14ac:dyDescent="0.2">
      <c r="A47" s="25" t="s">
        <v>61</v>
      </c>
      <c r="E47" s="15" t="s">
        <v>57</v>
      </c>
    </row>
    <row r="48" spans="1:16" ht="38.25" x14ac:dyDescent="0.2">
      <c r="A48" s="26" t="s">
        <v>62</v>
      </c>
      <c r="E48" s="27" t="s">
        <v>289</v>
      </c>
    </row>
    <row r="49" spans="1:16" ht="63.75" x14ac:dyDescent="0.2">
      <c r="A49" t="s">
        <v>64</v>
      </c>
      <c r="E49" s="15" t="s">
        <v>290</v>
      </c>
    </row>
    <row r="50" spans="1:16" x14ac:dyDescent="0.2">
      <c r="A50" s="17" t="s">
        <v>55</v>
      </c>
      <c r="B50" s="21" t="s">
        <v>291</v>
      </c>
      <c r="C50" s="21" t="s">
        <v>292</v>
      </c>
      <c r="D50" s="17" t="s">
        <v>57</v>
      </c>
      <c r="E50" s="22" t="s">
        <v>293</v>
      </c>
      <c r="F50" s="8" t="s">
        <v>115</v>
      </c>
      <c r="G50" s="23">
        <v>7.0949999999999998</v>
      </c>
      <c r="H50" s="24">
        <v>0</v>
      </c>
      <c r="I50" s="24">
        <f>ROUND(ROUND(H50,2)*ROUND(G50,3),2)</f>
        <v>0</v>
      </c>
      <c r="J50" s="8" t="s">
        <v>60</v>
      </c>
      <c r="K50" s="17"/>
      <c r="L50" s="17"/>
      <c r="M50" s="17"/>
      <c r="O50">
        <f>(I50*21)/100</f>
        <v>0</v>
      </c>
      <c r="P50" t="s">
        <v>23</v>
      </c>
    </row>
    <row r="51" spans="1:16" x14ac:dyDescent="0.2">
      <c r="A51" s="25" t="s">
        <v>61</v>
      </c>
      <c r="E51" s="15" t="s">
        <v>57</v>
      </c>
    </row>
    <row r="52" spans="1:16" ht="25.5" x14ac:dyDescent="0.2">
      <c r="A52" s="26" t="s">
        <v>62</v>
      </c>
      <c r="E52" s="27" t="s">
        <v>294</v>
      </c>
    </row>
    <row r="53" spans="1:16" ht="38.25" x14ac:dyDescent="0.2">
      <c r="A53" t="s">
        <v>64</v>
      </c>
      <c r="E53" s="15" t="s">
        <v>295</v>
      </c>
    </row>
    <row r="54" spans="1:16" x14ac:dyDescent="0.2">
      <c r="A54" s="17" t="s">
        <v>55</v>
      </c>
      <c r="B54" s="21" t="s">
        <v>296</v>
      </c>
      <c r="C54" s="21" t="s">
        <v>297</v>
      </c>
      <c r="D54" s="17" t="s">
        <v>57</v>
      </c>
      <c r="E54" s="22" t="s">
        <v>298</v>
      </c>
      <c r="F54" s="8" t="s">
        <v>115</v>
      </c>
      <c r="G54" s="23">
        <v>25.452000000000002</v>
      </c>
      <c r="H54" s="24">
        <v>0</v>
      </c>
      <c r="I54" s="24">
        <f>ROUND(ROUND(H54,2)*ROUND(G54,3),2)</f>
        <v>0</v>
      </c>
      <c r="J54" s="8" t="s">
        <v>60</v>
      </c>
      <c r="K54" s="17"/>
      <c r="L54" s="17"/>
      <c r="M54" s="17"/>
      <c r="O54">
        <f>(I54*21)/100</f>
        <v>0</v>
      </c>
      <c r="P54" t="s">
        <v>23</v>
      </c>
    </row>
    <row r="55" spans="1:16" x14ac:dyDescent="0.2">
      <c r="A55" s="25" t="s">
        <v>61</v>
      </c>
      <c r="E55" s="15" t="s">
        <v>57</v>
      </c>
    </row>
    <row r="56" spans="1:16" ht="25.5" x14ac:dyDescent="0.2">
      <c r="A56" s="26" t="s">
        <v>62</v>
      </c>
      <c r="E56" s="27" t="s">
        <v>299</v>
      </c>
    </row>
    <row r="57" spans="1:16" ht="318.75" x14ac:dyDescent="0.2">
      <c r="A57" t="s">
        <v>64</v>
      </c>
      <c r="E57" s="15" t="s">
        <v>300</v>
      </c>
    </row>
    <row r="58" spans="1:16" x14ac:dyDescent="0.2">
      <c r="A58" s="17" t="s">
        <v>55</v>
      </c>
      <c r="B58" s="21" t="s">
        <v>301</v>
      </c>
      <c r="C58" s="21" t="s">
        <v>302</v>
      </c>
      <c r="D58" s="17" t="s">
        <v>57</v>
      </c>
      <c r="E58" s="22" t="s">
        <v>303</v>
      </c>
      <c r="F58" s="8" t="s">
        <v>115</v>
      </c>
      <c r="G58" s="23">
        <v>27</v>
      </c>
      <c r="H58" s="24">
        <v>0</v>
      </c>
      <c r="I58" s="24">
        <f>ROUND(ROUND(H58,2)*ROUND(G58,3),2)</f>
        <v>0</v>
      </c>
      <c r="J58" s="8" t="s">
        <v>60</v>
      </c>
      <c r="K58" s="17"/>
      <c r="L58" s="17"/>
      <c r="M58" s="17"/>
      <c r="O58">
        <f>(I58*21)/100</f>
        <v>0</v>
      </c>
      <c r="P58" t="s">
        <v>23</v>
      </c>
    </row>
    <row r="59" spans="1:16" x14ac:dyDescent="0.2">
      <c r="A59" s="25" t="s">
        <v>61</v>
      </c>
      <c r="E59" s="15" t="s">
        <v>57</v>
      </c>
    </row>
    <row r="60" spans="1:16" ht="25.5" x14ac:dyDescent="0.2">
      <c r="A60" s="26" t="s">
        <v>62</v>
      </c>
      <c r="E60" s="27" t="s">
        <v>304</v>
      </c>
    </row>
    <row r="61" spans="1:16" ht="229.5" x14ac:dyDescent="0.2">
      <c r="A61" t="s">
        <v>64</v>
      </c>
      <c r="E61" s="15" t="s">
        <v>305</v>
      </c>
    </row>
    <row r="62" spans="1:16" x14ac:dyDescent="0.2">
      <c r="A62" s="17" t="s">
        <v>55</v>
      </c>
      <c r="B62" s="21" t="s">
        <v>306</v>
      </c>
      <c r="C62" s="21" t="s">
        <v>307</v>
      </c>
      <c r="D62" s="17" t="s">
        <v>57</v>
      </c>
      <c r="E62" s="22" t="s">
        <v>308</v>
      </c>
      <c r="F62" s="8" t="s">
        <v>115</v>
      </c>
      <c r="G62" s="23">
        <v>21.621600000000001</v>
      </c>
      <c r="H62" s="24">
        <v>0</v>
      </c>
      <c r="I62" s="24">
        <f>ROUND(ROUND(H62,2)*ROUND(G62,3),2)</f>
        <v>0</v>
      </c>
      <c r="J62" s="8" t="s">
        <v>60</v>
      </c>
      <c r="K62" s="17"/>
      <c r="L62" s="17"/>
      <c r="M62" s="17"/>
      <c r="O62">
        <f>(I62*21)/100</f>
        <v>0</v>
      </c>
      <c r="P62" t="s">
        <v>23</v>
      </c>
    </row>
    <row r="63" spans="1:16" x14ac:dyDescent="0.2">
      <c r="A63" s="25" t="s">
        <v>61</v>
      </c>
      <c r="E63" s="15" t="s">
        <v>57</v>
      </c>
    </row>
    <row r="64" spans="1:16" ht="25.5" x14ac:dyDescent="0.2">
      <c r="A64" s="26" t="s">
        <v>62</v>
      </c>
      <c r="E64" s="27" t="s">
        <v>309</v>
      </c>
    </row>
    <row r="65" spans="1:18" ht="306" x14ac:dyDescent="0.2">
      <c r="A65" t="s">
        <v>64</v>
      </c>
      <c r="E65" s="15" t="s">
        <v>310</v>
      </c>
    </row>
    <row r="66" spans="1:18" ht="25.5" x14ac:dyDescent="0.2">
      <c r="A66" s="17" t="s">
        <v>55</v>
      </c>
      <c r="B66" s="21" t="s">
        <v>311</v>
      </c>
      <c r="C66" s="21" t="s">
        <v>312</v>
      </c>
      <c r="D66" s="17" t="s">
        <v>57</v>
      </c>
      <c r="E66" s="22" t="s">
        <v>313</v>
      </c>
      <c r="F66" s="8" t="s">
        <v>100</v>
      </c>
      <c r="G66" s="23">
        <v>72</v>
      </c>
      <c r="H66" s="24">
        <v>0</v>
      </c>
      <c r="I66" s="24">
        <f>ROUND(ROUND(H66,2)*ROUND(G66,3),2)</f>
        <v>0</v>
      </c>
      <c r="J66" s="8" t="s">
        <v>60</v>
      </c>
      <c r="K66" s="17"/>
      <c r="L66" s="17"/>
      <c r="M66" s="17"/>
      <c r="O66">
        <f>(I66*21)/100</f>
        <v>0</v>
      </c>
      <c r="P66" t="s">
        <v>23</v>
      </c>
    </row>
    <row r="67" spans="1:18" x14ac:dyDescent="0.2">
      <c r="A67" s="25" t="s">
        <v>61</v>
      </c>
      <c r="E67" s="15" t="s">
        <v>57</v>
      </c>
    </row>
    <row r="68" spans="1:18" ht="25.5" x14ac:dyDescent="0.2">
      <c r="A68" s="26" t="s">
        <v>62</v>
      </c>
      <c r="E68" s="27" t="s">
        <v>314</v>
      </c>
    </row>
    <row r="69" spans="1:18" ht="63.75" x14ac:dyDescent="0.2">
      <c r="A69" t="s">
        <v>64</v>
      </c>
      <c r="E69" s="15" t="s">
        <v>315</v>
      </c>
    </row>
    <row r="70" spans="1:18" ht="25.5" x14ac:dyDescent="0.2">
      <c r="A70" s="17" t="s">
        <v>55</v>
      </c>
      <c r="B70" s="21" t="s">
        <v>316</v>
      </c>
      <c r="C70" s="21" t="s">
        <v>317</v>
      </c>
      <c r="D70" s="17" t="s">
        <v>57</v>
      </c>
      <c r="E70" s="22" t="s">
        <v>318</v>
      </c>
      <c r="F70" s="8" t="s">
        <v>115</v>
      </c>
      <c r="G70" s="23">
        <v>58</v>
      </c>
      <c r="H70" s="24">
        <v>0</v>
      </c>
      <c r="I70" s="24">
        <f>ROUND(ROUND(H70,2)*ROUND(G70,3),2)</f>
        <v>0</v>
      </c>
      <c r="J70" s="8" t="s">
        <v>60</v>
      </c>
      <c r="K70" s="17"/>
      <c r="L70" s="17"/>
      <c r="M70" s="17"/>
      <c r="O70">
        <f>(I70*21)/100</f>
        <v>0</v>
      </c>
      <c r="P70" t="s">
        <v>23</v>
      </c>
    </row>
    <row r="71" spans="1:18" x14ac:dyDescent="0.2">
      <c r="A71" s="25" t="s">
        <v>61</v>
      </c>
      <c r="E71" s="15" t="s">
        <v>57</v>
      </c>
    </row>
    <row r="72" spans="1:18" ht="38.25" x14ac:dyDescent="0.2">
      <c r="A72" s="26" t="s">
        <v>62</v>
      </c>
      <c r="E72" s="27" t="s">
        <v>319</v>
      </c>
    </row>
    <row r="73" spans="1:18" ht="63.75" x14ac:dyDescent="0.2">
      <c r="A73" t="s">
        <v>64</v>
      </c>
      <c r="E73" s="15" t="s">
        <v>315</v>
      </c>
    </row>
    <row r="74" spans="1:18" x14ac:dyDescent="0.2">
      <c r="A74" s="17" t="s">
        <v>55</v>
      </c>
      <c r="B74" s="21" t="s">
        <v>320</v>
      </c>
      <c r="C74" s="21" t="s">
        <v>321</v>
      </c>
      <c r="D74" s="17" t="s">
        <v>57</v>
      </c>
      <c r="E74" s="22" t="s">
        <v>322</v>
      </c>
      <c r="F74" s="8" t="s">
        <v>115</v>
      </c>
      <c r="G74" s="23">
        <v>19.68</v>
      </c>
      <c r="H74" s="24">
        <v>0</v>
      </c>
      <c r="I74" s="24">
        <f>ROUND(ROUND(H74,2)*ROUND(G74,3),2)</f>
        <v>0</v>
      </c>
      <c r="J74" s="8" t="s">
        <v>60</v>
      </c>
      <c r="K74" s="17"/>
      <c r="L74" s="17"/>
      <c r="M74" s="17"/>
      <c r="O74">
        <f>(I74*21)/100</f>
        <v>0</v>
      </c>
      <c r="P74" t="s">
        <v>23</v>
      </c>
    </row>
    <row r="75" spans="1:18" x14ac:dyDescent="0.2">
      <c r="A75" s="25" t="s">
        <v>61</v>
      </c>
      <c r="E75" s="15" t="s">
        <v>57</v>
      </c>
    </row>
    <row r="76" spans="1:18" ht="38.25" x14ac:dyDescent="0.2">
      <c r="A76" s="26" t="s">
        <v>62</v>
      </c>
      <c r="E76" s="27" t="s">
        <v>323</v>
      </c>
    </row>
    <row r="77" spans="1:18" ht="369.75" x14ac:dyDescent="0.2">
      <c r="A77" t="s">
        <v>64</v>
      </c>
      <c r="E77" s="15" t="s">
        <v>324</v>
      </c>
    </row>
    <row r="78" spans="1:18" ht="12.75" customHeight="1" x14ac:dyDescent="0.2">
      <c r="A78" t="s">
        <v>53</v>
      </c>
      <c r="C78" s="28" t="s">
        <v>23</v>
      </c>
      <c r="E78" s="19" t="s">
        <v>325</v>
      </c>
      <c r="I78" s="29">
        <f>0+Q78</f>
        <v>0</v>
      </c>
      <c r="O78">
        <f>0+R78</f>
        <v>0</v>
      </c>
      <c r="Q78">
        <f>0+I79</f>
        <v>0</v>
      </c>
      <c r="R78">
        <f>0+O79</f>
        <v>0</v>
      </c>
    </row>
    <row r="79" spans="1:18" x14ac:dyDescent="0.2">
      <c r="A79" s="17" t="s">
        <v>55</v>
      </c>
      <c r="B79" s="21" t="s">
        <v>209</v>
      </c>
      <c r="C79" s="21" t="s">
        <v>326</v>
      </c>
      <c r="D79" s="17" t="s">
        <v>57</v>
      </c>
      <c r="E79" s="22" t="s">
        <v>327</v>
      </c>
      <c r="F79" s="8" t="s">
        <v>68</v>
      </c>
      <c r="G79" s="23">
        <v>69</v>
      </c>
      <c r="H79" s="24">
        <v>0</v>
      </c>
      <c r="I79" s="24">
        <f>ROUND(ROUND(H79,2)*ROUND(G79,3),2)</f>
        <v>0</v>
      </c>
      <c r="J79" s="8" t="s">
        <v>60</v>
      </c>
      <c r="K79" s="17"/>
      <c r="L79" s="17"/>
      <c r="M79" s="17"/>
      <c r="O79">
        <f>(I79*21)/100</f>
        <v>0</v>
      </c>
      <c r="P79" t="s">
        <v>23</v>
      </c>
    </row>
    <row r="80" spans="1:18" x14ac:dyDescent="0.2">
      <c r="A80" s="25" t="s">
        <v>61</v>
      </c>
      <c r="E80" s="15" t="s">
        <v>57</v>
      </c>
    </row>
    <row r="81" spans="1:18" ht="76.5" x14ac:dyDescent="0.2">
      <c r="A81" s="26" t="s">
        <v>62</v>
      </c>
      <c r="E81" s="27" t="s">
        <v>328</v>
      </c>
    </row>
    <row r="82" spans="1:18" ht="102" x14ac:dyDescent="0.2">
      <c r="A82" t="s">
        <v>64</v>
      </c>
      <c r="E82" s="15" t="s">
        <v>329</v>
      </c>
    </row>
    <row r="83" spans="1:18" ht="12.75" customHeight="1" x14ac:dyDescent="0.2">
      <c r="A83" t="s">
        <v>53</v>
      </c>
      <c r="C83" s="28" t="s">
        <v>22</v>
      </c>
      <c r="E83" s="19" t="s">
        <v>330</v>
      </c>
      <c r="I83" s="29">
        <f>0+Q83</f>
        <v>0</v>
      </c>
      <c r="O83">
        <f>0+R83</f>
        <v>0</v>
      </c>
      <c r="Q83">
        <f>0+I84</f>
        <v>0</v>
      </c>
      <c r="R83">
        <f>0+O84</f>
        <v>0</v>
      </c>
    </row>
    <row r="84" spans="1:18" x14ac:dyDescent="0.2">
      <c r="A84" s="17" t="s">
        <v>55</v>
      </c>
      <c r="B84" s="21" t="s">
        <v>156</v>
      </c>
      <c r="C84" s="21" t="s">
        <v>331</v>
      </c>
      <c r="D84" s="17" t="s">
        <v>57</v>
      </c>
      <c r="E84" s="22" t="s">
        <v>332</v>
      </c>
      <c r="F84" s="8" t="s">
        <v>115</v>
      </c>
      <c r="G84" s="23">
        <v>1.5141</v>
      </c>
      <c r="H84" s="24">
        <v>0</v>
      </c>
      <c r="I84" s="24">
        <f>ROUND(ROUND(H84,2)*ROUND(G84,3),2)</f>
        <v>0</v>
      </c>
      <c r="J84" s="8" t="s">
        <v>60</v>
      </c>
      <c r="K84" s="17"/>
      <c r="L84" s="17"/>
      <c r="M84" s="17"/>
      <c r="O84">
        <f>(I84*21)/100</f>
        <v>0</v>
      </c>
      <c r="P84" t="s">
        <v>23</v>
      </c>
    </row>
    <row r="85" spans="1:18" x14ac:dyDescent="0.2">
      <c r="A85" s="25" t="s">
        <v>61</v>
      </c>
      <c r="E85" s="15" t="s">
        <v>57</v>
      </c>
    </row>
    <row r="86" spans="1:18" ht="38.25" x14ac:dyDescent="0.2">
      <c r="A86" s="26" t="s">
        <v>62</v>
      </c>
      <c r="E86" s="27" t="s">
        <v>333</v>
      </c>
    </row>
    <row r="87" spans="1:18" ht="229.5" x14ac:dyDescent="0.2">
      <c r="A87" t="s">
        <v>64</v>
      </c>
      <c r="E87" s="15" t="s">
        <v>334</v>
      </c>
    </row>
    <row r="88" spans="1:18" ht="12.75" customHeight="1" x14ac:dyDescent="0.2">
      <c r="A88" t="s">
        <v>53</v>
      </c>
      <c r="C88" s="28" t="s">
        <v>33</v>
      </c>
      <c r="E88" s="19" t="s">
        <v>335</v>
      </c>
      <c r="I88" s="29">
        <f>0+Q88</f>
        <v>0</v>
      </c>
      <c r="O88">
        <f>0+R88</f>
        <v>0</v>
      </c>
      <c r="Q88">
        <f>0+I89+I93+I97+I101</f>
        <v>0</v>
      </c>
      <c r="R88">
        <f>0+O89+O93+O97+O101</f>
        <v>0</v>
      </c>
    </row>
    <row r="89" spans="1:18" x14ac:dyDescent="0.2">
      <c r="A89" s="17" t="s">
        <v>55</v>
      </c>
      <c r="B89" s="21" t="s">
        <v>166</v>
      </c>
      <c r="C89" s="21" t="s">
        <v>336</v>
      </c>
      <c r="D89" s="17" t="s">
        <v>57</v>
      </c>
      <c r="E89" s="22" t="s">
        <v>337</v>
      </c>
      <c r="F89" s="8" t="s">
        <v>115</v>
      </c>
      <c r="G89" s="23">
        <v>4.7E-2</v>
      </c>
      <c r="H89" s="24">
        <v>0</v>
      </c>
      <c r="I89" s="24">
        <f>ROUND(ROUND(H89,2)*ROUND(G89,3),2)</f>
        <v>0</v>
      </c>
      <c r="J89" s="8" t="s">
        <v>60</v>
      </c>
      <c r="K89" s="17"/>
      <c r="L89" s="17"/>
      <c r="M89" s="17"/>
      <c r="O89">
        <f>(I89*21)/100</f>
        <v>0</v>
      </c>
      <c r="P89" t="s">
        <v>23</v>
      </c>
    </row>
    <row r="90" spans="1:18" x14ac:dyDescent="0.2">
      <c r="A90" s="25" t="s">
        <v>61</v>
      </c>
      <c r="E90" s="15" t="s">
        <v>57</v>
      </c>
    </row>
    <row r="91" spans="1:18" ht="38.25" x14ac:dyDescent="0.2">
      <c r="A91" s="26" t="s">
        <v>62</v>
      </c>
      <c r="E91" s="27" t="s">
        <v>338</v>
      </c>
    </row>
    <row r="92" spans="1:18" ht="38.25" x14ac:dyDescent="0.2">
      <c r="A92" t="s">
        <v>64</v>
      </c>
      <c r="E92" s="15" t="s">
        <v>339</v>
      </c>
    </row>
    <row r="93" spans="1:18" x14ac:dyDescent="0.2">
      <c r="A93" s="17" t="s">
        <v>55</v>
      </c>
      <c r="B93" s="21" t="s">
        <v>182</v>
      </c>
      <c r="C93" s="21" t="s">
        <v>340</v>
      </c>
      <c r="D93" s="17" t="s">
        <v>57</v>
      </c>
      <c r="E93" s="22" t="s">
        <v>341</v>
      </c>
      <c r="F93" s="8" t="s">
        <v>115</v>
      </c>
      <c r="G93" s="23">
        <v>23.506</v>
      </c>
      <c r="H93" s="24">
        <v>0</v>
      </c>
      <c r="I93" s="24">
        <f>ROUND(ROUND(H93,2)*ROUND(G93,3),2)</f>
        <v>0</v>
      </c>
      <c r="J93" s="8" t="s">
        <v>60</v>
      </c>
      <c r="K93" s="17"/>
      <c r="L93" s="17"/>
      <c r="M93" s="17"/>
      <c r="O93">
        <f>(I93*21)/100</f>
        <v>0</v>
      </c>
      <c r="P93" t="s">
        <v>23</v>
      </c>
    </row>
    <row r="94" spans="1:18" x14ac:dyDescent="0.2">
      <c r="A94" s="25" t="s">
        <v>61</v>
      </c>
      <c r="E94" s="15" t="s">
        <v>57</v>
      </c>
    </row>
    <row r="95" spans="1:18" ht="76.5" x14ac:dyDescent="0.2">
      <c r="A95" s="26" t="s">
        <v>62</v>
      </c>
      <c r="E95" s="27" t="s">
        <v>342</v>
      </c>
    </row>
    <row r="96" spans="1:18" ht="38.25" x14ac:dyDescent="0.2">
      <c r="A96" t="s">
        <v>64</v>
      </c>
      <c r="E96" s="15" t="s">
        <v>343</v>
      </c>
    </row>
    <row r="97" spans="1:18" x14ac:dyDescent="0.2">
      <c r="A97" s="17" t="s">
        <v>55</v>
      </c>
      <c r="B97" s="21" t="s">
        <v>191</v>
      </c>
      <c r="C97" s="21" t="s">
        <v>344</v>
      </c>
      <c r="D97" s="17" t="s">
        <v>57</v>
      </c>
      <c r="E97" s="22" t="s">
        <v>345</v>
      </c>
      <c r="F97" s="8" t="s">
        <v>115</v>
      </c>
      <c r="G97" s="23">
        <v>4.3310000000000004</v>
      </c>
      <c r="H97" s="24">
        <v>0</v>
      </c>
      <c r="I97" s="24">
        <f>ROUND(ROUND(H97,2)*ROUND(G97,3),2)</f>
        <v>0</v>
      </c>
      <c r="J97" s="8" t="s">
        <v>60</v>
      </c>
      <c r="K97" s="17"/>
      <c r="L97" s="17"/>
      <c r="M97" s="17"/>
      <c r="O97">
        <f>(I97*21)/100</f>
        <v>0</v>
      </c>
      <c r="P97" t="s">
        <v>23</v>
      </c>
    </row>
    <row r="98" spans="1:18" x14ac:dyDescent="0.2">
      <c r="A98" s="25" t="s">
        <v>61</v>
      </c>
      <c r="E98" s="15" t="s">
        <v>57</v>
      </c>
    </row>
    <row r="99" spans="1:18" ht="76.5" x14ac:dyDescent="0.2">
      <c r="A99" s="26" t="s">
        <v>62</v>
      </c>
      <c r="E99" s="27" t="s">
        <v>346</v>
      </c>
    </row>
    <row r="100" spans="1:18" ht="369.75" x14ac:dyDescent="0.2">
      <c r="A100" t="s">
        <v>64</v>
      </c>
      <c r="E100" s="15" t="s">
        <v>347</v>
      </c>
    </row>
    <row r="101" spans="1:18" x14ac:dyDescent="0.2">
      <c r="A101" s="17" t="s">
        <v>55</v>
      </c>
      <c r="B101" s="21" t="s">
        <v>348</v>
      </c>
      <c r="C101" s="21" t="s">
        <v>349</v>
      </c>
      <c r="D101" s="17" t="s">
        <v>57</v>
      </c>
      <c r="E101" s="22" t="s">
        <v>350</v>
      </c>
      <c r="F101" s="8" t="s">
        <v>115</v>
      </c>
      <c r="G101" s="23">
        <v>1.4414</v>
      </c>
      <c r="H101" s="24">
        <v>0</v>
      </c>
      <c r="I101" s="24">
        <f>ROUND(ROUND(H101,2)*ROUND(G101,3),2)</f>
        <v>0</v>
      </c>
      <c r="J101" s="8" t="s">
        <v>60</v>
      </c>
      <c r="K101" s="17"/>
      <c r="L101" s="17"/>
      <c r="M101" s="17"/>
      <c r="O101">
        <f>(I101*21)/100</f>
        <v>0</v>
      </c>
      <c r="P101" t="s">
        <v>23</v>
      </c>
    </row>
    <row r="102" spans="1:18" x14ac:dyDescent="0.2">
      <c r="A102" s="25" t="s">
        <v>61</v>
      </c>
      <c r="E102" s="15" t="s">
        <v>57</v>
      </c>
    </row>
    <row r="103" spans="1:18" ht="25.5" x14ac:dyDescent="0.2">
      <c r="A103" s="26" t="s">
        <v>62</v>
      </c>
      <c r="E103" s="27" t="s">
        <v>351</v>
      </c>
    </row>
    <row r="104" spans="1:18" ht="38.25" x14ac:dyDescent="0.2">
      <c r="A104" t="s">
        <v>64</v>
      </c>
      <c r="E104" s="15" t="s">
        <v>343</v>
      </c>
    </row>
    <row r="105" spans="1:18" ht="12.75" customHeight="1" x14ac:dyDescent="0.2">
      <c r="A105" t="s">
        <v>53</v>
      </c>
      <c r="C105" s="28" t="s">
        <v>35</v>
      </c>
      <c r="E105" s="19" t="s">
        <v>352</v>
      </c>
      <c r="I105" s="29">
        <f>0+Q105</f>
        <v>0</v>
      </c>
      <c r="O105">
        <f>0+R105</f>
        <v>0</v>
      </c>
      <c r="Q105">
        <f>0+I106+I110+I114+I118+I122+I126+I130</f>
        <v>0</v>
      </c>
      <c r="R105">
        <f>0+O106+O110+O114+O118+O122+O126+O130</f>
        <v>0</v>
      </c>
    </row>
    <row r="106" spans="1:18" x14ac:dyDescent="0.2">
      <c r="A106" s="17" t="s">
        <v>55</v>
      </c>
      <c r="B106" s="21" t="s">
        <v>37</v>
      </c>
      <c r="C106" s="21" t="s">
        <v>353</v>
      </c>
      <c r="D106" s="17" t="s">
        <v>57</v>
      </c>
      <c r="E106" s="22" t="s">
        <v>354</v>
      </c>
      <c r="F106" s="8" t="s">
        <v>68</v>
      </c>
      <c r="G106" s="23">
        <v>58</v>
      </c>
      <c r="H106" s="24">
        <v>0</v>
      </c>
      <c r="I106" s="24">
        <f>ROUND(ROUND(H106,2)*ROUND(G106,3),2)</f>
        <v>0</v>
      </c>
      <c r="J106" s="8" t="s">
        <v>60</v>
      </c>
      <c r="K106" s="17"/>
      <c r="L106" s="17"/>
      <c r="M106" s="17"/>
      <c r="O106">
        <f>(I106*21)/100</f>
        <v>0</v>
      </c>
      <c r="P106" t="s">
        <v>23</v>
      </c>
    </row>
    <row r="107" spans="1:18" x14ac:dyDescent="0.2">
      <c r="A107" s="25" t="s">
        <v>61</v>
      </c>
      <c r="E107" s="15" t="s">
        <v>57</v>
      </c>
    </row>
    <row r="108" spans="1:18" ht="38.25" x14ac:dyDescent="0.2">
      <c r="A108" s="26" t="s">
        <v>62</v>
      </c>
      <c r="E108" s="27" t="s">
        <v>355</v>
      </c>
    </row>
    <row r="109" spans="1:18" ht="102" x14ac:dyDescent="0.2">
      <c r="A109" t="s">
        <v>64</v>
      </c>
      <c r="E109" s="15" t="s">
        <v>356</v>
      </c>
    </row>
    <row r="110" spans="1:18" x14ac:dyDescent="0.2">
      <c r="A110" s="17" t="s">
        <v>55</v>
      </c>
      <c r="B110" s="21" t="s">
        <v>138</v>
      </c>
      <c r="C110" s="21" t="s">
        <v>357</v>
      </c>
      <c r="D110" s="17" t="s">
        <v>57</v>
      </c>
      <c r="E110" s="22" t="s">
        <v>358</v>
      </c>
      <c r="F110" s="8" t="s">
        <v>115</v>
      </c>
      <c r="G110" s="23">
        <v>18.399999999999999</v>
      </c>
      <c r="H110" s="24">
        <v>0</v>
      </c>
      <c r="I110" s="24">
        <f>ROUND(ROUND(H110,2)*ROUND(G110,3),2)</f>
        <v>0</v>
      </c>
      <c r="J110" s="8" t="s">
        <v>60</v>
      </c>
      <c r="K110" s="17"/>
      <c r="L110" s="17"/>
      <c r="M110" s="17"/>
      <c r="O110">
        <f>(I110*21)/100</f>
        <v>0</v>
      </c>
      <c r="P110" t="s">
        <v>23</v>
      </c>
    </row>
    <row r="111" spans="1:18" x14ac:dyDescent="0.2">
      <c r="A111" s="25" t="s">
        <v>61</v>
      </c>
      <c r="E111" s="15" t="s">
        <v>57</v>
      </c>
    </row>
    <row r="112" spans="1:18" ht="38.25" x14ac:dyDescent="0.2">
      <c r="A112" s="26" t="s">
        <v>62</v>
      </c>
      <c r="E112" s="27" t="s">
        <v>359</v>
      </c>
    </row>
    <row r="113" spans="1:16" ht="89.25" x14ac:dyDescent="0.2">
      <c r="A113" t="s">
        <v>64</v>
      </c>
      <c r="E113" s="15" t="s">
        <v>360</v>
      </c>
    </row>
    <row r="114" spans="1:16" x14ac:dyDescent="0.2">
      <c r="A114" s="17" t="s">
        <v>55</v>
      </c>
      <c r="B114" s="21" t="s">
        <v>215</v>
      </c>
      <c r="C114" s="21" t="s">
        <v>361</v>
      </c>
      <c r="D114" s="17" t="s">
        <v>57</v>
      </c>
      <c r="E114" s="22" t="s">
        <v>362</v>
      </c>
      <c r="F114" s="8" t="s">
        <v>115</v>
      </c>
      <c r="G114" s="23">
        <v>48.150700000000001</v>
      </c>
      <c r="H114" s="24">
        <v>0</v>
      </c>
      <c r="I114" s="24">
        <f>ROUND(ROUND(H114,2)*ROUND(G114,3),2)</f>
        <v>0</v>
      </c>
      <c r="J114" s="8" t="s">
        <v>60</v>
      </c>
      <c r="K114" s="17"/>
      <c r="L114" s="17"/>
      <c r="M114" s="17"/>
      <c r="O114">
        <f>(I114*21)/100</f>
        <v>0</v>
      </c>
      <c r="P114" t="s">
        <v>23</v>
      </c>
    </row>
    <row r="115" spans="1:16" x14ac:dyDescent="0.2">
      <c r="A115" s="25" t="s">
        <v>61</v>
      </c>
      <c r="E115" s="15" t="s">
        <v>57</v>
      </c>
    </row>
    <row r="116" spans="1:16" ht="25.5" x14ac:dyDescent="0.2">
      <c r="A116" s="26" t="s">
        <v>62</v>
      </c>
      <c r="E116" s="27" t="s">
        <v>363</v>
      </c>
    </row>
    <row r="117" spans="1:16" ht="51" x14ac:dyDescent="0.2">
      <c r="A117" t="s">
        <v>64</v>
      </c>
      <c r="E117" s="15" t="s">
        <v>364</v>
      </c>
    </row>
    <row r="118" spans="1:16" x14ac:dyDescent="0.2">
      <c r="A118" s="17" t="s">
        <v>55</v>
      </c>
      <c r="B118" s="21" t="s">
        <v>365</v>
      </c>
      <c r="C118" s="21" t="s">
        <v>366</v>
      </c>
      <c r="D118" s="17" t="s">
        <v>57</v>
      </c>
      <c r="E118" s="22" t="s">
        <v>367</v>
      </c>
      <c r="F118" s="8" t="s">
        <v>68</v>
      </c>
      <c r="G118" s="23">
        <v>133.1</v>
      </c>
      <c r="H118" s="24">
        <v>0</v>
      </c>
      <c r="I118" s="24">
        <f>ROUND(ROUND(H118,2)*ROUND(G118,3),2)</f>
        <v>0</v>
      </c>
      <c r="J118" s="8" t="s">
        <v>60</v>
      </c>
      <c r="K118" s="17"/>
      <c r="L118" s="17"/>
      <c r="M118" s="17"/>
      <c r="O118">
        <f>(I118*21)/100</f>
        <v>0</v>
      </c>
      <c r="P118" t="s">
        <v>23</v>
      </c>
    </row>
    <row r="119" spans="1:16" x14ac:dyDescent="0.2">
      <c r="A119" s="25" t="s">
        <v>61</v>
      </c>
      <c r="E119" s="15" t="s">
        <v>57</v>
      </c>
    </row>
    <row r="120" spans="1:16" ht="38.25" x14ac:dyDescent="0.2">
      <c r="A120" s="26" t="s">
        <v>62</v>
      </c>
      <c r="E120" s="27" t="s">
        <v>368</v>
      </c>
    </row>
    <row r="121" spans="1:16" ht="165.75" x14ac:dyDescent="0.2">
      <c r="A121" t="s">
        <v>64</v>
      </c>
      <c r="E121" s="15" t="s">
        <v>369</v>
      </c>
    </row>
    <row r="122" spans="1:16" x14ac:dyDescent="0.2">
      <c r="A122" s="17" t="s">
        <v>55</v>
      </c>
      <c r="B122" s="21" t="s">
        <v>370</v>
      </c>
      <c r="C122" s="21" t="s">
        <v>371</v>
      </c>
      <c r="D122" s="17" t="s">
        <v>57</v>
      </c>
      <c r="E122" s="22" t="s">
        <v>372</v>
      </c>
      <c r="F122" s="8" t="s">
        <v>68</v>
      </c>
      <c r="G122" s="23">
        <v>2.73</v>
      </c>
      <c r="H122" s="24">
        <v>0</v>
      </c>
      <c r="I122" s="24">
        <f>ROUND(ROUND(H122,2)*ROUND(G122,3),2)</f>
        <v>0</v>
      </c>
      <c r="J122" s="8" t="s">
        <v>60</v>
      </c>
      <c r="K122" s="17"/>
      <c r="L122" s="17"/>
      <c r="M122" s="17"/>
      <c r="O122">
        <f>(I122*21)/100</f>
        <v>0</v>
      </c>
      <c r="P122" t="s">
        <v>23</v>
      </c>
    </row>
    <row r="123" spans="1:16" x14ac:dyDescent="0.2">
      <c r="A123" s="25" t="s">
        <v>61</v>
      </c>
      <c r="E123" s="15" t="s">
        <v>57</v>
      </c>
    </row>
    <row r="124" spans="1:16" ht="38.25" x14ac:dyDescent="0.2">
      <c r="A124" s="26" t="s">
        <v>62</v>
      </c>
      <c r="E124" s="27" t="s">
        <v>373</v>
      </c>
    </row>
    <row r="125" spans="1:16" ht="165.75" x14ac:dyDescent="0.2">
      <c r="A125" t="s">
        <v>64</v>
      </c>
      <c r="E125" s="15" t="s">
        <v>369</v>
      </c>
    </row>
    <row r="126" spans="1:16" ht="25.5" x14ac:dyDescent="0.2">
      <c r="A126" s="17" t="s">
        <v>55</v>
      </c>
      <c r="B126" s="21" t="s">
        <v>374</v>
      </c>
      <c r="C126" s="21" t="s">
        <v>375</v>
      </c>
      <c r="D126" s="17" t="s">
        <v>57</v>
      </c>
      <c r="E126" s="22" t="s">
        <v>376</v>
      </c>
      <c r="F126" s="8" t="s">
        <v>68</v>
      </c>
      <c r="G126" s="23">
        <v>2.7017000000000002</v>
      </c>
      <c r="H126" s="24">
        <v>0</v>
      </c>
      <c r="I126" s="24">
        <f>ROUND(ROUND(H126,2)*ROUND(G126,3),2)</f>
        <v>0</v>
      </c>
      <c r="J126" s="8" t="s">
        <v>60</v>
      </c>
      <c r="K126" s="17"/>
      <c r="L126" s="17"/>
      <c r="M126" s="17"/>
      <c r="O126">
        <f>(I126*21)/100</f>
        <v>0</v>
      </c>
      <c r="P126" t="s">
        <v>23</v>
      </c>
    </row>
    <row r="127" spans="1:16" x14ac:dyDescent="0.2">
      <c r="A127" s="25" t="s">
        <v>61</v>
      </c>
      <c r="E127" s="15" t="s">
        <v>57</v>
      </c>
    </row>
    <row r="128" spans="1:16" ht="38.25" x14ac:dyDescent="0.2">
      <c r="A128" s="26" t="s">
        <v>62</v>
      </c>
      <c r="E128" s="27" t="s">
        <v>377</v>
      </c>
    </row>
    <row r="129" spans="1:18" ht="165.75" x14ac:dyDescent="0.2">
      <c r="A129" t="s">
        <v>64</v>
      </c>
      <c r="E129" s="15" t="s">
        <v>369</v>
      </c>
    </row>
    <row r="130" spans="1:18" x14ac:dyDescent="0.2">
      <c r="A130" s="17" t="s">
        <v>55</v>
      </c>
      <c r="B130" s="21" t="s">
        <v>378</v>
      </c>
      <c r="C130" s="21" t="s">
        <v>379</v>
      </c>
      <c r="D130" s="17" t="s">
        <v>57</v>
      </c>
      <c r="E130" s="22" t="s">
        <v>380</v>
      </c>
      <c r="F130" s="8" t="s">
        <v>381</v>
      </c>
      <c r="G130" s="23">
        <v>5</v>
      </c>
      <c r="H130" s="24">
        <v>0</v>
      </c>
      <c r="I130" s="24">
        <f>ROUND(ROUND(H130,2)*ROUND(G130,3),2)</f>
        <v>0</v>
      </c>
      <c r="J130" s="8" t="s">
        <v>60</v>
      </c>
      <c r="K130" s="17"/>
      <c r="L130" s="17"/>
      <c r="M130" s="17"/>
      <c r="O130">
        <f>(I130*21)/100</f>
        <v>0</v>
      </c>
      <c r="P130" t="s">
        <v>23</v>
      </c>
    </row>
    <row r="131" spans="1:18" x14ac:dyDescent="0.2">
      <c r="A131" s="25" t="s">
        <v>61</v>
      </c>
      <c r="E131" s="15" t="s">
        <v>57</v>
      </c>
    </row>
    <row r="132" spans="1:18" ht="38.25" x14ac:dyDescent="0.2">
      <c r="A132" s="26" t="s">
        <v>62</v>
      </c>
      <c r="E132" s="27" t="s">
        <v>382</v>
      </c>
    </row>
    <row r="133" spans="1:18" ht="76.5" x14ac:dyDescent="0.2">
      <c r="A133" t="s">
        <v>64</v>
      </c>
      <c r="E133" s="15" t="s">
        <v>383</v>
      </c>
    </row>
    <row r="134" spans="1:18" ht="12.75" customHeight="1" x14ac:dyDescent="0.2">
      <c r="A134" t="s">
        <v>53</v>
      </c>
      <c r="C134" s="28" t="s">
        <v>105</v>
      </c>
      <c r="E134" s="19" t="s">
        <v>384</v>
      </c>
      <c r="I134" s="29">
        <f>0+Q134</f>
        <v>0</v>
      </c>
      <c r="O134">
        <f>0+R134</f>
        <v>0</v>
      </c>
      <c r="Q134">
        <f>0+I135+I139</f>
        <v>0</v>
      </c>
      <c r="R134">
        <f>0+O135+O139</f>
        <v>0</v>
      </c>
    </row>
    <row r="135" spans="1:18" ht="25.5" x14ac:dyDescent="0.2">
      <c r="A135" s="17" t="s">
        <v>55</v>
      </c>
      <c r="B135" s="21" t="s">
        <v>169</v>
      </c>
      <c r="C135" s="21" t="s">
        <v>385</v>
      </c>
      <c r="D135" s="17" t="s">
        <v>57</v>
      </c>
      <c r="E135" s="22" t="s">
        <v>386</v>
      </c>
      <c r="F135" s="8" t="s">
        <v>68</v>
      </c>
      <c r="G135" s="23">
        <v>32.078000000000003</v>
      </c>
      <c r="H135" s="24">
        <v>0</v>
      </c>
      <c r="I135" s="24">
        <f>ROUND(ROUND(H135,2)*ROUND(G135,3),2)</f>
        <v>0</v>
      </c>
      <c r="J135" s="8" t="s">
        <v>60</v>
      </c>
      <c r="K135" s="17"/>
      <c r="L135" s="17"/>
      <c r="M135" s="17"/>
      <c r="O135">
        <f>(I135*21)/100</f>
        <v>0</v>
      </c>
      <c r="P135" t="s">
        <v>23</v>
      </c>
    </row>
    <row r="136" spans="1:18" x14ac:dyDescent="0.2">
      <c r="A136" s="25" t="s">
        <v>61</v>
      </c>
      <c r="E136" s="15" t="s">
        <v>57</v>
      </c>
    </row>
    <row r="137" spans="1:18" ht="25.5" x14ac:dyDescent="0.2">
      <c r="A137" s="26" t="s">
        <v>62</v>
      </c>
      <c r="E137" s="27" t="s">
        <v>387</v>
      </c>
    </row>
    <row r="138" spans="1:18" ht="191.25" x14ac:dyDescent="0.2">
      <c r="A138" t="s">
        <v>64</v>
      </c>
      <c r="E138" s="15" t="s">
        <v>388</v>
      </c>
    </row>
    <row r="139" spans="1:18" x14ac:dyDescent="0.2">
      <c r="A139" s="17" t="s">
        <v>55</v>
      </c>
      <c r="B139" s="21" t="s">
        <v>194</v>
      </c>
      <c r="C139" s="21" t="s">
        <v>389</v>
      </c>
      <c r="D139" s="17" t="s">
        <v>57</v>
      </c>
      <c r="E139" s="22" t="s">
        <v>390</v>
      </c>
      <c r="F139" s="8" t="s">
        <v>68</v>
      </c>
      <c r="G139" s="23">
        <v>17.75</v>
      </c>
      <c r="H139" s="24">
        <v>0</v>
      </c>
      <c r="I139" s="24">
        <f>ROUND(ROUND(H139,2)*ROUND(G139,3),2)</f>
        <v>0</v>
      </c>
      <c r="J139" s="8" t="s">
        <v>60</v>
      </c>
      <c r="K139" s="17"/>
      <c r="L139" s="17"/>
      <c r="M139" s="17"/>
      <c r="O139">
        <f>(I139*21)/100</f>
        <v>0</v>
      </c>
      <c r="P139" t="s">
        <v>23</v>
      </c>
    </row>
    <row r="140" spans="1:18" x14ac:dyDescent="0.2">
      <c r="A140" s="25" t="s">
        <v>61</v>
      </c>
      <c r="E140" s="15" t="s">
        <v>57</v>
      </c>
    </row>
    <row r="141" spans="1:18" ht="25.5" x14ac:dyDescent="0.2">
      <c r="A141" s="26" t="s">
        <v>62</v>
      </c>
      <c r="E141" s="27" t="s">
        <v>391</v>
      </c>
    </row>
    <row r="142" spans="1:18" ht="191.25" x14ac:dyDescent="0.2">
      <c r="A142" t="s">
        <v>64</v>
      </c>
      <c r="E142" s="15" t="s">
        <v>388</v>
      </c>
    </row>
    <row r="143" spans="1:18" ht="12.75" customHeight="1" x14ac:dyDescent="0.2">
      <c r="A143" t="s">
        <v>53</v>
      </c>
      <c r="C143" s="28" t="s">
        <v>109</v>
      </c>
      <c r="E143" s="19" t="s">
        <v>392</v>
      </c>
      <c r="I143" s="29">
        <f>0+Q143</f>
        <v>0</v>
      </c>
      <c r="O143">
        <f>0+R143</f>
        <v>0</v>
      </c>
      <c r="Q143">
        <f>0+I144</f>
        <v>0</v>
      </c>
      <c r="R143">
        <f>0+O144</f>
        <v>0</v>
      </c>
    </row>
    <row r="144" spans="1:18" x14ac:dyDescent="0.2">
      <c r="A144" s="17" t="s">
        <v>55</v>
      </c>
      <c r="B144" s="21" t="s">
        <v>141</v>
      </c>
      <c r="C144" s="21" t="s">
        <v>393</v>
      </c>
      <c r="D144" s="17" t="s">
        <v>57</v>
      </c>
      <c r="E144" s="22" t="s">
        <v>394</v>
      </c>
      <c r="F144" s="8" t="s">
        <v>100</v>
      </c>
      <c r="G144" s="23">
        <v>60.06</v>
      </c>
      <c r="H144" s="24">
        <v>0</v>
      </c>
      <c r="I144" s="24">
        <f>ROUND(ROUND(H144,2)*ROUND(G144,3),2)</f>
        <v>0</v>
      </c>
      <c r="J144" s="8" t="s">
        <v>60</v>
      </c>
      <c r="K144" s="17"/>
      <c r="L144" s="17"/>
      <c r="M144" s="17"/>
      <c r="O144">
        <f>(I144*21)/100</f>
        <v>0</v>
      </c>
      <c r="P144" t="s">
        <v>23</v>
      </c>
    </row>
    <row r="145" spans="1:18" x14ac:dyDescent="0.2">
      <c r="A145" s="25" t="s">
        <v>61</v>
      </c>
      <c r="E145" s="15" t="s">
        <v>57</v>
      </c>
    </row>
    <row r="146" spans="1:18" ht="25.5" x14ac:dyDescent="0.2">
      <c r="A146" s="26" t="s">
        <v>62</v>
      </c>
      <c r="E146" s="27" t="s">
        <v>395</v>
      </c>
    </row>
    <row r="147" spans="1:18" ht="242.25" x14ac:dyDescent="0.2">
      <c r="A147" t="s">
        <v>64</v>
      </c>
      <c r="E147" s="15" t="s">
        <v>396</v>
      </c>
    </row>
    <row r="148" spans="1:18" ht="12.75" customHeight="1" x14ac:dyDescent="0.2">
      <c r="A148" t="s">
        <v>53</v>
      </c>
      <c r="C148" s="28" t="s">
        <v>40</v>
      </c>
      <c r="E148" s="19" t="s">
        <v>54</v>
      </c>
      <c r="I148" s="29">
        <f>0+Q148</f>
        <v>0</v>
      </c>
      <c r="O148">
        <f>0+R148</f>
        <v>0</v>
      </c>
      <c r="Q148">
        <f>0+I149+I153+I157+I161+I165+I169+I173+I177+I181+I185+I189+I193+I197+I201</f>
        <v>0</v>
      </c>
      <c r="R148">
        <f>0+O149+O153+O157+O161+O165+O169+O173+O177+O181+O185+O189+O193+O197+O201</f>
        <v>0</v>
      </c>
    </row>
    <row r="149" spans="1:18" x14ac:dyDescent="0.2">
      <c r="A149" s="17" t="s">
        <v>55</v>
      </c>
      <c r="B149" s="21" t="s">
        <v>29</v>
      </c>
      <c r="C149" s="21" t="s">
        <v>397</v>
      </c>
      <c r="D149" s="17" t="s">
        <v>57</v>
      </c>
      <c r="E149" s="22" t="s">
        <v>398</v>
      </c>
      <c r="F149" s="8" t="s">
        <v>100</v>
      </c>
      <c r="G149" s="23">
        <v>79.099999999999994</v>
      </c>
      <c r="H149" s="24">
        <v>0</v>
      </c>
      <c r="I149" s="24">
        <f>ROUND(ROUND(H149,2)*ROUND(G149,3),2)</f>
        <v>0</v>
      </c>
      <c r="J149" s="8" t="s">
        <v>60</v>
      </c>
      <c r="K149" s="17"/>
      <c r="L149" s="17"/>
      <c r="M149" s="17"/>
      <c r="O149">
        <f>(I149*21)/100</f>
        <v>0</v>
      </c>
      <c r="P149" t="s">
        <v>23</v>
      </c>
    </row>
    <row r="150" spans="1:18" x14ac:dyDescent="0.2">
      <c r="A150" s="25" t="s">
        <v>61</v>
      </c>
      <c r="E150" s="15" t="s">
        <v>57</v>
      </c>
    </row>
    <row r="151" spans="1:18" ht="38.25" x14ac:dyDescent="0.2">
      <c r="A151" s="26" t="s">
        <v>62</v>
      </c>
      <c r="E151" s="27" t="s">
        <v>399</v>
      </c>
    </row>
    <row r="152" spans="1:18" ht="38.25" x14ac:dyDescent="0.2">
      <c r="A152" t="s">
        <v>64</v>
      </c>
      <c r="E152" s="15" t="s">
        <v>400</v>
      </c>
    </row>
    <row r="153" spans="1:18" x14ac:dyDescent="0.2">
      <c r="A153" s="17" t="s">
        <v>55</v>
      </c>
      <c r="B153" s="21" t="s">
        <v>33</v>
      </c>
      <c r="C153" s="21" t="s">
        <v>401</v>
      </c>
      <c r="D153" s="17" t="s">
        <v>57</v>
      </c>
      <c r="E153" s="22" t="s">
        <v>402</v>
      </c>
      <c r="F153" s="8" t="s">
        <v>100</v>
      </c>
      <c r="G153" s="23">
        <v>8</v>
      </c>
      <c r="H153" s="24">
        <v>0</v>
      </c>
      <c r="I153" s="24">
        <f>ROUND(ROUND(H153,2)*ROUND(G153,3),2)</f>
        <v>0</v>
      </c>
      <c r="J153" s="8" t="s">
        <v>60</v>
      </c>
      <c r="K153" s="17"/>
      <c r="L153" s="17"/>
      <c r="M153" s="17"/>
      <c r="O153">
        <f>(I153*21)/100</f>
        <v>0</v>
      </c>
      <c r="P153" t="s">
        <v>23</v>
      </c>
    </row>
    <row r="154" spans="1:18" x14ac:dyDescent="0.2">
      <c r="A154" s="25" t="s">
        <v>61</v>
      </c>
      <c r="E154" s="15" t="s">
        <v>57</v>
      </c>
    </row>
    <row r="155" spans="1:18" ht="25.5" x14ac:dyDescent="0.2">
      <c r="A155" s="26" t="s">
        <v>62</v>
      </c>
      <c r="E155" s="27" t="s">
        <v>403</v>
      </c>
    </row>
    <row r="156" spans="1:18" ht="178.5" x14ac:dyDescent="0.2">
      <c r="A156" t="s">
        <v>64</v>
      </c>
      <c r="E156" s="15" t="s">
        <v>404</v>
      </c>
    </row>
    <row r="157" spans="1:18" x14ac:dyDescent="0.2">
      <c r="A157" s="17" t="s">
        <v>55</v>
      </c>
      <c r="B157" s="21" t="s">
        <v>105</v>
      </c>
      <c r="C157" s="21" t="s">
        <v>405</v>
      </c>
      <c r="D157" s="17" t="s">
        <v>57</v>
      </c>
      <c r="E157" s="22" t="s">
        <v>406</v>
      </c>
      <c r="F157" s="8" t="s">
        <v>100</v>
      </c>
      <c r="G157" s="23">
        <v>4.2</v>
      </c>
      <c r="H157" s="24">
        <v>0</v>
      </c>
      <c r="I157" s="24">
        <f>ROUND(ROUND(H157,2)*ROUND(G157,3),2)</f>
        <v>0</v>
      </c>
      <c r="J157" s="8" t="s">
        <v>60</v>
      </c>
      <c r="K157" s="17"/>
      <c r="L157" s="17"/>
      <c r="M157" s="17"/>
      <c r="O157">
        <f>(I157*21)/100</f>
        <v>0</v>
      </c>
      <c r="P157" t="s">
        <v>23</v>
      </c>
    </row>
    <row r="158" spans="1:18" x14ac:dyDescent="0.2">
      <c r="A158" s="25" t="s">
        <v>61</v>
      </c>
      <c r="E158" s="15" t="s">
        <v>57</v>
      </c>
    </row>
    <row r="159" spans="1:18" ht="38.25" x14ac:dyDescent="0.2">
      <c r="A159" s="26" t="s">
        <v>62</v>
      </c>
      <c r="E159" s="27" t="s">
        <v>407</v>
      </c>
    </row>
    <row r="160" spans="1:18" ht="89.25" x14ac:dyDescent="0.2">
      <c r="A160" t="s">
        <v>64</v>
      </c>
      <c r="E160" s="15" t="s">
        <v>408</v>
      </c>
    </row>
    <row r="161" spans="1:16" ht="25.5" x14ac:dyDescent="0.2">
      <c r="A161" s="17" t="s">
        <v>55</v>
      </c>
      <c r="B161" s="21" t="s">
        <v>42</v>
      </c>
      <c r="C161" s="21" t="s">
        <v>409</v>
      </c>
      <c r="D161" s="17" t="s">
        <v>57</v>
      </c>
      <c r="E161" s="22" t="s">
        <v>410</v>
      </c>
      <c r="F161" s="8" t="s">
        <v>112</v>
      </c>
      <c r="G161" s="23">
        <v>17.744</v>
      </c>
      <c r="H161" s="24">
        <v>0</v>
      </c>
      <c r="I161" s="24">
        <f>ROUND(ROUND(H161,2)*ROUND(G161,3),2)</f>
        <v>0</v>
      </c>
      <c r="J161" s="8" t="s">
        <v>60</v>
      </c>
      <c r="K161" s="17"/>
      <c r="L161" s="17"/>
      <c r="M161" s="17"/>
      <c r="O161">
        <f>(I161*21)/100</f>
        <v>0</v>
      </c>
      <c r="P161" t="s">
        <v>23</v>
      </c>
    </row>
    <row r="162" spans="1:16" x14ac:dyDescent="0.2">
      <c r="A162" s="25" t="s">
        <v>61</v>
      </c>
      <c r="E162" s="15" t="s">
        <v>57</v>
      </c>
    </row>
    <row r="163" spans="1:16" ht="114.75" x14ac:dyDescent="0.2">
      <c r="A163" s="26" t="s">
        <v>62</v>
      </c>
      <c r="E163" s="27" t="s">
        <v>411</v>
      </c>
    </row>
    <row r="164" spans="1:16" ht="127.5" x14ac:dyDescent="0.2">
      <c r="A164" t="s">
        <v>64</v>
      </c>
      <c r="E164" s="15" t="s">
        <v>412</v>
      </c>
    </row>
    <row r="165" spans="1:16" x14ac:dyDescent="0.2">
      <c r="A165" s="17" t="s">
        <v>55</v>
      </c>
      <c r="B165" s="21" t="s">
        <v>49</v>
      </c>
      <c r="C165" s="21" t="s">
        <v>413</v>
      </c>
      <c r="D165" s="17" t="s">
        <v>57</v>
      </c>
      <c r="E165" s="22" t="s">
        <v>414</v>
      </c>
      <c r="F165" s="8" t="s">
        <v>59</v>
      </c>
      <c r="G165" s="23">
        <v>2</v>
      </c>
      <c r="H165" s="24">
        <v>0</v>
      </c>
      <c r="I165" s="24">
        <f>ROUND(ROUND(H165,2)*ROUND(G165,3),2)</f>
        <v>0</v>
      </c>
      <c r="J165" s="8" t="s">
        <v>60</v>
      </c>
      <c r="K165" s="17"/>
      <c r="L165" s="17"/>
      <c r="M165" s="17"/>
      <c r="O165">
        <f>(I165*21)/100</f>
        <v>0</v>
      </c>
      <c r="P165" t="s">
        <v>23</v>
      </c>
    </row>
    <row r="166" spans="1:16" x14ac:dyDescent="0.2">
      <c r="A166" s="25" t="s">
        <v>61</v>
      </c>
      <c r="E166" s="15" t="s">
        <v>57</v>
      </c>
    </row>
    <row r="167" spans="1:16" ht="25.5" x14ac:dyDescent="0.2">
      <c r="A167" s="26" t="s">
        <v>62</v>
      </c>
      <c r="E167" s="27" t="s">
        <v>415</v>
      </c>
    </row>
    <row r="168" spans="1:16" ht="127.5" x14ac:dyDescent="0.2">
      <c r="A168" t="s">
        <v>64</v>
      </c>
      <c r="E168" s="15" t="s">
        <v>416</v>
      </c>
    </row>
    <row r="169" spans="1:16" x14ac:dyDescent="0.2">
      <c r="A169" s="17" t="s">
        <v>55</v>
      </c>
      <c r="B169" s="21" t="s">
        <v>153</v>
      </c>
      <c r="C169" s="21" t="s">
        <v>417</v>
      </c>
      <c r="D169" s="17" t="s">
        <v>57</v>
      </c>
      <c r="E169" s="22" t="s">
        <v>418</v>
      </c>
      <c r="F169" s="8" t="s">
        <v>381</v>
      </c>
      <c r="G169" s="23">
        <v>4</v>
      </c>
      <c r="H169" s="24">
        <v>0</v>
      </c>
      <c r="I169" s="24">
        <f>ROUND(ROUND(H169,2)*ROUND(G169,3),2)</f>
        <v>0</v>
      </c>
      <c r="J169" s="8" t="s">
        <v>60</v>
      </c>
      <c r="K169" s="17"/>
      <c r="L169" s="17"/>
      <c r="M169" s="17"/>
      <c r="O169">
        <f>(I169*21)/100</f>
        <v>0</v>
      </c>
      <c r="P169" t="s">
        <v>23</v>
      </c>
    </row>
    <row r="170" spans="1:16" x14ac:dyDescent="0.2">
      <c r="A170" s="25" t="s">
        <v>61</v>
      </c>
      <c r="E170" s="15" t="s">
        <v>57</v>
      </c>
    </row>
    <row r="171" spans="1:16" ht="25.5" x14ac:dyDescent="0.2">
      <c r="A171" s="26" t="s">
        <v>62</v>
      </c>
      <c r="E171" s="27" t="s">
        <v>419</v>
      </c>
    </row>
    <row r="172" spans="1:16" ht="204" x14ac:dyDescent="0.2">
      <c r="A172" t="s">
        <v>64</v>
      </c>
      <c r="E172" s="15" t="s">
        <v>420</v>
      </c>
    </row>
    <row r="173" spans="1:16" ht="25.5" x14ac:dyDescent="0.2">
      <c r="A173" s="17" t="s">
        <v>55</v>
      </c>
      <c r="B173" s="21" t="s">
        <v>172</v>
      </c>
      <c r="C173" s="21" t="s">
        <v>421</v>
      </c>
      <c r="D173" s="17" t="s">
        <v>57</v>
      </c>
      <c r="E173" s="22" t="s">
        <v>422</v>
      </c>
      <c r="F173" s="8" t="s">
        <v>100</v>
      </c>
      <c r="G173" s="23">
        <v>4</v>
      </c>
      <c r="H173" s="24">
        <v>0</v>
      </c>
      <c r="I173" s="24">
        <f>ROUND(ROUND(H173,2)*ROUND(G173,3),2)</f>
        <v>0</v>
      </c>
      <c r="J173" s="8" t="s">
        <v>60</v>
      </c>
      <c r="K173" s="17"/>
      <c r="L173" s="17"/>
      <c r="M173" s="17"/>
      <c r="O173">
        <f>(I173*21)/100</f>
        <v>0</v>
      </c>
      <c r="P173" t="s">
        <v>23</v>
      </c>
    </row>
    <row r="174" spans="1:16" x14ac:dyDescent="0.2">
      <c r="A174" s="25" t="s">
        <v>61</v>
      </c>
      <c r="E174" s="15" t="s">
        <v>57</v>
      </c>
    </row>
    <row r="175" spans="1:16" ht="25.5" x14ac:dyDescent="0.2">
      <c r="A175" s="26" t="s">
        <v>62</v>
      </c>
      <c r="E175" s="27" t="s">
        <v>423</v>
      </c>
    </row>
    <row r="176" spans="1:16" ht="89.25" x14ac:dyDescent="0.2">
      <c r="A176" t="s">
        <v>64</v>
      </c>
      <c r="E176" s="15" t="s">
        <v>424</v>
      </c>
    </row>
    <row r="177" spans="1:16" x14ac:dyDescent="0.2">
      <c r="A177" s="17" t="s">
        <v>55</v>
      </c>
      <c r="B177" s="21" t="s">
        <v>185</v>
      </c>
      <c r="C177" s="21" t="s">
        <v>425</v>
      </c>
      <c r="D177" s="17" t="s">
        <v>57</v>
      </c>
      <c r="E177" s="22" t="s">
        <v>426</v>
      </c>
      <c r="F177" s="8" t="s">
        <v>100</v>
      </c>
      <c r="G177" s="23">
        <v>24</v>
      </c>
      <c r="H177" s="24">
        <v>0</v>
      </c>
      <c r="I177" s="24">
        <f>ROUND(ROUND(H177,2)*ROUND(G177,3),2)</f>
        <v>0</v>
      </c>
      <c r="J177" s="8" t="s">
        <v>60</v>
      </c>
      <c r="K177" s="17"/>
      <c r="L177" s="17"/>
      <c r="M177" s="17"/>
      <c r="O177">
        <f>(I177*21)/100</f>
        <v>0</v>
      </c>
      <c r="P177" t="s">
        <v>23</v>
      </c>
    </row>
    <row r="178" spans="1:16" x14ac:dyDescent="0.2">
      <c r="A178" s="25" t="s">
        <v>61</v>
      </c>
      <c r="E178" s="15" t="s">
        <v>57</v>
      </c>
    </row>
    <row r="179" spans="1:16" ht="25.5" x14ac:dyDescent="0.2">
      <c r="A179" s="26" t="s">
        <v>62</v>
      </c>
      <c r="E179" s="27" t="s">
        <v>427</v>
      </c>
    </row>
    <row r="180" spans="1:16" ht="51" x14ac:dyDescent="0.2">
      <c r="A180" t="s">
        <v>64</v>
      </c>
      <c r="E180" s="15" t="s">
        <v>428</v>
      </c>
    </row>
    <row r="181" spans="1:16" ht="25.5" x14ac:dyDescent="0.2">
      <c r="A181" s="17" t="s">
        <v>55</v>
      </c>
      <c r="B181" s="21" t="s">
        <v>188</v>
      </c>
      <c r="C181" s="21" t="s">
        <v>429</v>
      </c>
      <c r="D181" s="17" t="s">
        <v>57</v>
      </c>
      <c r="E181" s="22" t="s">
        <v>430</v>
      </c>
      <c r="F181" s="8" t="s">
        <v>100</v>
      </c>
      <c r="G181" s="23">
        <v>38</v>
      </c>
      <c r="H181" s="24">
        <v>0</v>
      </c>
      <c r="I181" s="24">
        <f>ROUND(ROUND(H181,2)*ROUND(G181,3),2)</f>
        <v>0</v>
      </c>
      <c r="J181" s="8" t="s">
        <v>60</v>
      </c>
      <c r="K181" s="17"/>
      <c r="L181" s="17"/>
      <c r="M181" s="17"/>
      <c r="O181">
        <f>(I181*21)/100</f>
        <v>0</v>
      </c>
      <c r="P181" t="s">
        <v>23</v>
      </c>
    </row>
    <row r="182" spans="1:16" x14ac:dyDescent="0.2">
      <c r="A182" s="25" t="s">
        <v>61</v>
      </c>
      <c r="E182" s="15" t="s">
        <v>57</v>
      </c>
    </row>
    <row r="183" spans="1:16" ht="25.5" x14ac:dyDescent="0.2">
      <c r="A183" s="26" t="s">
        <v>62</v>
      </c>
      <c r="E183" s="27" t="s">
        <v>431</v>
      </c>
    </row>
    <row r="184" spans="1:16" ht="76.5" x14ac:dyDescent="0.2">
      <c r="A184" t="s">
        <v>64</v>
      </c>
      <c r="E184" s="15" t="s">
        <v>432</v>
      </c>
    </row>
    <row r="185" spans="1:16" x14ac:dyDescent="0.2">
      <c r="A185" s="17" t="s">
        <v>55</v>
      </c>
      <c r="B185" s="21" t="s">
        <v>197</v>
      </c>
      <c r="C185" s="21" t="s">
        <v>433</v>
      </c>
      <c r="D185" s="17" t="s">
        <v>57</v>
      </c>
      <c r="E185" s="22" t="s">
        <v>434</v>
      </c>
      <c r="F185" s="8" t="s">
        <v>100</v>
      </c>
      <c r="G185" s="23">
        <v>3.75</v>
      </c>
      <c r="H185" s="24">
        <v>0</v>
      </c>
      <c r="I185" s="24">
        <f>ROUND(ROUND(H185,2)*ROUND(G185,3),2)</f>
        <v>0</v>
      </c>
      <c r="J185" s="8" t="s">
        <v>60</v>
      </c>
      <c r="K185" s="17"/>
      <c r="L185" s="17"/>
      <c r="M185" s="17"/>
      <c r="O185">
        <f>(I185*21)/100</f>
        <v>0</v>
      </c>
      <c r="P185" t="s">
        <v>23</v>
      </c>
    </row>
    <row r="186" spans="1:16" x14ac:dyDescent="0.2">
      <c r="A186" s="25" t="s">
        <v>61</v>
      </c>
      <c r="E186" s="15" t="s">
        <v>57</v>
      </c>
    </row>
    <row r="187" spans="1:16" ht="25.5" x14ac:dyDescent="0.2">
      <c r="A187" s="26" t="s">
        <v>62</v>
      </c>
      <c r="E187" s="27" t="s">
        <v>435</v>
      </c>
    </row>
    <row r="188" spans="1:16" ht="63.75" x14ac:dyDescent="0.2">
      <c r="A188" t="s">
        <v>64</v>
      </c>
      <c r="E188" s="15" t="s">
        <v>436</v>
      </c>
    </row>
    <row r="189" spans="1:16" x14ac:dyDescent="0.2">
      <c r="A189" s="17" t="s">
        <v>55</v>
      </c>
      <c r="B189" s="21" t="s">
        <v>200</v>
      </c>
      <c r="C189" s="21" t="s">
        <v>437</v>
      </c>
      <c r="D189" s="17" t="s">
        <v>57</v>
      </c>
      <c r="E189" s="22" t="s">
        <v>438</v>
      </c>
      <c r="F189" s="8" t="s">
        <v>59</v>
      </c>
      <c r="G189" s="23">
        <v>1</v>
      </c>
      <c r="H189" s="24">
        <v>0</v>
      </c>
      <c r="I189" s="24">
        <f>ROUND(ROUND(H189,2)*ROUND(G189,3),2)</f>
        <v>0</v>
      </c>
      <c r="J189" s="8" t="s">
        <v>60</v>
      </c>
      <c r="K189" s="17"/>
      <c r="L189" s="17"/>
      <c r="M189" s="17"/>
      <c r="O189">
        <f>(I189*21)/100</f>
        <v>0</v>
      </c>
      <c r="P189" t="s">
        <v>23</v>
      </c>
    </row>
    <row r="190" spans="1:16" x14ac:dyDescent="0.2">
      <c r="A190" s="25" t="s">
        <v>61</v>
      </c>
      <c r="E190" s="15" t="s">
        <v>57</v>
      </c>
    </row>
    <row r="191" spans="1:16" ht="25.5" x14ac:dyDescent="0.2">
      <c r="A191" s="26" t="s">
        <v>62</v>
      </c>
      <c r="E191" s="27" t="s">
        <v>439</v>
      </c>
    </row>
    <row r="192" spans="1:16" ht="140.25" x14ac:dyDescent="0.2">
      <c r="A192" t="s">
        <v>64</v>
      </c>
      <c r="E192" s="15" t="s">
        <v>70</v>
      </c>
    </row>
    <row r="193" spans="1:16" x14ac:dyDescent="0.2">
      <c r="A193" s="17" t="s">
        <v>55</v>
      </c>
      <c r="B193" s="21" t="s">
        <v>203</v>
      </c>
      <c r="C193" s="21" t="s">
        <v>440</v>
      </c>
      <c r="D193" s="17" t="s">
        <v>57</v>
      </c>
      <c r="E193" s="22" t="s">
        <v>441</v>
      </c>
      <c r="F193" s="8" t="s">
        <v>59</v>
      </c>
      <c r="G193" s="23">
        <v>1</v>
      </c>
      <c r="H193" s="24">
        <v>0</v>
      </c>
      <c r="I193" s="24">
        <f>ROUND(ROUND(H193,2)*ROUND(G193,3),2)</f>
        <v>0</v>
      </c>
      <c r="J193" s="8" t="s">
        <v>60</v>
      </c>
      <c r="K193" s="17"/>
      <c r="L193" s="17"/>
      <c r="M193" s="17"/>
      <c r="O193">
        <f>(I193*21)/100</f>
        <v>0</v>
      </c>
      <c r="P193" t="s">
        <v>23</v>
      </c>
    </row>
    <row r="194" spans="1:16" x14ac:dyDescent="0.2">
      <c r="A194" s="25" t="s">
        <v>61</v>
      </c>
      <c r="E194" s="15" t="s">
        <v>57</v>
      </c>
    </row>
    <row r="195" spans="1:16" ht="25.5" x14ac:dyDescent="0.2">
      <c r="A195" s="26" t="s">
        <v>62</v>
      </c>
      <c r="E195" s="27" t="s">
        <v>442</v>
      </c>
    </row>
    <row r="196" spans="1:16" ht="114.75" x14ac:dyDescent="0.2">
      <c r="A196" t="s">
        <v>64</v>
      </c>
      <c r="E196" s="15" t="s">
        <v>443</v>
      </c>
    </row>
    <row r="197" spans="1:16" ht="25.5" x14ac:dyDescent="0.2">
      <c r="A197" s="17" t="s">
        <v>55</v>
      </c>
      <c r="B197" s="21" t="s">
        <v>444</v>
      </c>
      <c r="C197" s="21" t="s">
        <v>445</v>
      </c>
      <c r="D197" s="17" t="s">
        <v>57</v>
      </c>
      <c r="E197" s="22" t="s">
        <v>446</v>
      </c>
      <c r="F197" s="8" t="s">
        <v>447</v>
      </c>
      <c r="G197" s="23">
        <v>23</v>
      </c>
      <c r="H197" s="24">
        <v>0</v>
      </c>
      <c r="I197" s="24">
        <f>ROUND(ROUND(H197,2)*ROUND(G197,3),2)</f>
        <v>0</v>
      </c>
      <c r="J197" s="8" t="s">
        <v>60</v>
      </c>
      <c r="K197" s="17"/>
      <c r="L197" s="17"/>
      <c r="M197" s="17"/>
      <c r="O197">
        <f>(I197*21)/100</f>
        <v>0</v>
      </c>
      <c r="P197" t="s">
        <v>23</v>
      </c>
    </row>
    <row r="198" spans="1:16" x14ac:dyDescent="0.2">
      <c r="A198" s="25" t="s">
        <v>61</v>
      </c>
      <c r="E198" s="15" t="s">
        <v>57</v>
      </c>
    </row>
    <row r="199" spans="1:16" ht="25.5" x14ac:dyDescent="0.2">
      <c r="A199" s="26" t="s">
        <v>62</v>
      </c>
      <c r="E199" s="27" t="s">
        <v>448</v>
      </c>
    </row>
    <row r="200" spans="1:16" ht="229.5" x14ac:dyDescent="0.2">
      <c r="A200" t="s">
        <v>64</v>
      </c>
      <c r="E200" s="15" t="s">
        <v>449</v>
      </c>
    </row>
    <row r="201" spans="1:16" x14ac:dyDescent="0.2">
      <c r="A201" s="17" t="s">
        <v>55</v>
      </c>
      <c r="B201" s="21" t="s">
        <v>450</v>
      </c>
      <c r="C201" s="21" t="s">
        <v>451</v>
      </c>
      <c r="D201" s="17" t="s">
        <v>57</v>
      </c>
      <c r="E201" s="22" t="s">
        <v>452</v>
      </c>
      <c r="F201" s="8" t="s">
        <v>115</v>
      </c>
      <c r="G201" s="23">
        <v>1.5660000000000001</v>
      </c>
      <c r="H201" s="24">
        <v>0</v>
      </c>
      <c r="I201" s="24">
        <f>ROUND(ROUND(H201,2)*ROUND(G201,3),2)</f>
        <v>0</v>
      </c>
      <c r="J201" s="8" t="s">
        <v>60</v>
      </c>
      <c r="K201" s="17"/>
      <c r="L201" s="17"/>
      <c r="M201" s="17"/>
      <c r="O201">
        <f>(I201*21)/100</f>
        <v>0</v>
      </c>
      <c r="P201" t="s">
        <v>23</v>
      </c>
    </row>
    <row r="202" spans="1:16" x14ac:dyDescent="0.2">
      <c r="A202" s="25" t="s">
        <v>61</v>
      </c>
      <c r="E202" s="15" t="s">
        <v>57</v>
      </c>
    </row>
    <row r="203" spans="1:16" ht="38.25" x14ac:dyDescent="0.2">
      <c r="A203" s="26" t="s">
        <v>62</v>
      </c>
      <c r="E203" s="27" t="s">
        <v>453</v>
      </c>
    </row>
    <row r="204" spans="1:16" ht="114.75" x14ac:dyDescent="0.2">
      <c r="A204" t="s">
        <v>64</v>
      </c>
      <c r="E204" s="15" t="s">
        <v>454</v>
      </c>
    </row>
  </sheetData>
  <mergeCells count="14">
    <mergeCell ref="G5:G6"/>
    <mergeCell ref="H5:I5"/>
    <mergeCell ref="J5:J6"/>
    <mergeCell ref="K5:M5"/>
    <mergeCell ref="C3:D3"/>
    <mergeCell ref="E3:F3"/>
    <mergeCell ref="C4:D4"/>
    <mergeCell ref="E4:F4"/>
    <mergeCell ref="F5:F6"/>
    <mergeCell ref="A5:A6"/>
    <mergeCell ref="B5:B6"/>
    <mergeCell ref="C5:C6"/>
    <mergeCell ref="D5:D6"/>
    <mergeCell ref="E5:E6"/>
  </mergeCells>
  <pageMargins left="0.75" right="0.75" top="1" bottom="1" header="0.5" footer="0.5"/>
  <pageSetup paperSize="9" scale="46" fitToHeight="0" orientation="portrait" horizontalDpi="300" verticalDpi="3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R192"/>
  <sheetViews>
    <sheetView topLeftCell="B1" zoomScale="80" zoomScaleNormal="80" workbookViewId="0">
      <pane ySplit="7" topLeftCell="A187" activePane="bottomLeft" state="frozen"/>
      <selection pane="bottomLeft" activeCell="H189" sqref="H18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1" max="13" width="9.140625" hidden="1" customWidth="1"/>
    <col min="15" max="18" width="9.140625" hidden="1" customWidth="1"/>
  </cols>
  <sheetData>
    <row r="1" spans="1:18" ht="12.75" customHeight="1" x14ac:dyDescent="0.2">
      <c r="A1" t="s">
        <v>11</v>
      </c>
      <c r="B1" s="2"/>
      <c r="D1" s="2"/>
      <c r="E1" s="3"/>
      <c r="F1" s="2"/>
      <c r="G1" s="2"/>
      <c r="H1" s="2"/>
      <c r="I1" s="2"/>
      <c r="J1" s="2"/>
      <c r="K1" s="2"/>
      <c r="L1" s="2"/>
      <c r="M1" s="2"/>
      <c r="P1" t="s">
        <v>22</v>
      </c>
    </row>
    <row r="2" spans="1:18" ht="39.950000000000003" customHeight="1" x14ac:dyDescent="0.2">
      <c r="B2" s="2"/>
      <c r="D2" s="2"/>
      <c r="E2" s="4" t="s">
        <v>13</v>
      </c>
      <c r="F2" s="2"/>
      <c r="G2" s="2"/>
      <c r="H2" s="9"/>
      <c r="I2" s="9"/>
      <c r="J2" s="2"/>
      <c r="K2" s="2"/>
      <c r="L2" s="2"/>
      <c r="M2" s="2"/>
      <c r="O2">
        <f>0+O8+O13+O62+O79+O92+O113+O118+O131+O184</f>
        <v>0</v>
      </c>
      <c r="P2" t="s">
        <v>22</v>
      </c>
    </row>
    <row r="3" spans="1:18" ht="39.950000000000003" customHeight="1" x14ac:dyDescent="0.2">
      <c r="A3" t="s">
        <v>12</v>
      </c>
      <c r="B3" s="11" t="s">
        <v>14</v>
      </c>
      <c r="C3" s="36" t="s">
        <v>15</v>
      </c>
      <c r="D3" s="30"/>
      <c r="E3" s="37" t="s">
        <v>16</v>
      </c>
      <c r="F3" s="30"/>
      <c r="H3" s="8" t="s">
        <v>455</v>
      </c>
      <c r="I3" s="24">
        <f>0+I8+I13+I62+I79+I92+I113+I118+I131+I184</f>
        <v>0</v>
      </c>
      <c r="J3" s="10" t="s">
        <v>0</v>
      </c>
      <c r="O3" t="s">
        <v>19</v>
      </c>
      <c r="P3" t="s">
        <v>23</v>
      </c>
    </row>
    <row r="4" spans="1:18" ht="39.950000000000003" customHeight="1" x14ac:dyDescent="0.2">
      <c r="A4" t="s">
        <v>17</v>
      </c>
      <c r="B4" s="13" t="s">
        <v>18</v>
      </c>
      <c r="C4" s="38" t="s">
        <v>455</v>
      </c>
      <c r="D4" s="30"/>
      <c r="E4" s="39" t="s">
        <v>456</v>
      </c>
      <c r="F4" s="30"/>
      <c r="O4" t="s">
        <v>20</v>
      </c>
      <c r="P4" t="s">
        <v>23</v>
      </c>
    </row>
    <row r="5" spans="1:18" ht="12.75" customHeight="1" x14ac:dyDescent="0.2">
      <c r="A5" s="35" t="s">
        <v>26</v>
      </c>
      <c r="B5" s="35" t="s">
        <v>28</v>
      </c>
      <c r="C5" s="35" t="s">
        <v>30</v>
      </c>
      <c r="D5" s="35" t="s">
        <v>31</v>
      </c>
      <c r="E5" s="35" t="s">
        <v>32</v>
      </c>
      <c r="F5" s="35" t="s">
        <v>34</v>
      </c>
      <c r="G5" s="35" t="s">
        <v>36</v>
      </c>
      <c r="H5" s="35" t="s">
        <v>38</v>
      </c>
      <c r="I5" s="35"/>
      <c r="J5" s="35" t="s">
        <v>43</v>
      </c>
      <c r="K5" s="35" t="s">
        <v>45</v>
      </c>
      <c r="L5" s="35"/>
      <c r="M5" s="35"/>
      <c r="O5" t="s">
        <v>21</v>
      </c>
      <c r="P5" t="s">
        <v>23</v>
      </c>
    </row>
    <row r="6" spans="1:18" ht="12.75" customHeight="1" x14ac:dyDescent="0.2">
      <c r="A6" s="35"/>
      <c r="B6" s="35"/>
      <c r="C6" s="35"/>
      <c r="D6" s="35"/>
      <c r="E6" s="35"/>
      <c r="F6" s="35"/>
      <c r="G6" s="35"/>
      <c r="H6" s="12" t="s">
        <v>39</v>
      </c>
      <c r="I6" s="12" t="s">
        <v>41</v>
      </c>
      <c r="J6" s="35"/>
      <c r="K6" s="12" t="s">
        <v>46</v>
      </c>
      <c r="L6" s="12" t="s">
        <v>47</v>
      </c>
      <c r="M6" s="12" t="s">
        <v>48</v>
      </c>
    </row>
    <row r="7" spans="1:18" ht="12.75" customHeight="1" x14ac:dyDescent="0.2">
      <c r="A7" s="12" t="s">
        <v>27</v>
      </c>
      <c r="B7" s="12" t="s">
        <v>29</v>
      </c>
      <c r="C7" s="12" t="s">
        <v>23</v>
      </c>
      <c r="D7" s="12" t="s">
        <v>22</v>
      </c>
      <c r="E7" s="12" t="s">
        <v>33</v>
      </c>
      <c r="F7" s="12" t="s">
        <v>35</v>
      </c>
      <c r="G7" s="12" t="s">
        <v>37</v>
      </c>
      <c r="H7" s="12" t="s">
        <v>40</v>
      </c>
      <c r="I7" s="12" t="s">
        <v>42</v>
      </c>
      <c r="J7" s="12" t="s">
        <v>44</v>
      </c>
      <c r="K7" s="12" t="s">
        <v>49</v>
      </c>
      <c r="L7" s="12" t="s">
        <v>50</v>
      </c>
      <c r="M7" s="12" t="s">
        <v>51</v>
      </c>
    </row>
    <row r="8" spans="1:18" ht="12.75" customHeight="1" x14ac:dyDescent="0.2">
      <c r="A8" t="s">
        <v>53</v>
      </c>
      <c r="C8" s="18" t="s">
        <v>27</v>
      </c>
      <c r="E8" s="19" t="s">
        <v>249</v>
      </c>
      <c r="I8" s="20">
        <f>0+Q8</f>
        <v>0</v>
      </c>
      <c r="O8">
        <f>0+R8</f>
        <v>0</v>
      </c>
      <c r="Q8">
        <f>0+I9</f>
        <v>0</v>
      </c>
      <c r="R8">
        <f>0+O9</f>
        <v>0</v>
      </c>
    </row>
    <row r="9" spans="1:18" x14ac:dyDescent="0.2">
      <c r="A9" s="17" t="s">
        <v>55</v>
      </c>
      <c r="B9" s="21" t="s">
        <v>29</v>
      </c>
      <c r="C9" s="21" t="s">
        <v>458</v>
      </c>
      <c r="D9" s="17" t="s">
        <v>57</v>
      </c>
      <c r="E9" s="22" t="s">
        <v>459</v>
      </c>
      <c r="F9" s="8" t="s">
        <v>88</v>
      </c>
      <c r="G9" s="23">
        <v>1</v>
      </c>
      <c r="H9" s="24">
        <v>0</v>
      </c>
      <c r="I9" s="24">
        <f>ROUND(ROUND(H9,2)*ROUND(G9,3),2)</f>
        <v>0</v>
      </c>
      <c r="J9" s="8" t="s">
        <v>89</v>
      </c>
      <c r="K9" s="17"/>
      <c r="L9" s="17"/>
      <c r="M9" s="17"/>
      <c r="O9">
        <f>(I9*21)/100</f>
        <v>0</v>
      </c>
      <c r="P9" t="s">
        <v>23</v>
      </c>
    </row>
    <row r="10" spans="1:18" x14ac:dyDescent="0.2">
      <c r="A10" s="25" t="s">
        <v>61</v>
      </c>
      <c r="E10" s="15" t="s">
        <v>460</v>
      </c>
    </row>
    <row r="11" spans="1:18" x14ac:dyDescent="0.2">
      <c r="A11" s="26" t="s">
        <v>62</v>
      </c>
      <c r="E11" s="27" t="s">
        <v>57</v>
      </c>
    </row>
    <row r="12" spans="1:18" x14ac:dyDescent="0.2">
      <c r="A12" t="s">
        <v>64</v>
      </c>
      <c r="E12" s="15" t="s">
        <v>461</v>
      </c>
    </row>
    <row r="13" spans="1:18" ht="12.75" customHeight="1" x14ac:dyDescent="0.2">
      <c r="A13" t="s">
        <v>53</v>
      </c>
      <c r="C13" s="28" t="s">
        <v>29</v>
      </c>
      <c r="E13" s="19" t="s">
        <v>271</v>
      </c>
      <c r="I13" s="29">
        <f>0+Q13</f>
        <v>0</v>
      </c>
      <c r="O13">
        <f>0+R13</f>
        <v>0</v>
      </c>
      <c r="Q13">
        <f>0+I14+I18+I22+I26+I30+I34+I38+I42+I46+I50+I54+I58</f>
        <v>0</v>
      </c>
      <c r="R13">
        <f>0+O14+O18+O22+O26+O30+O34+O38+O42+O46+O50+O54+O58</f>
        <v>0</v>
      </c>
    </row>
    <row r="14" spans="1:18" x14ac:dyDescent="0.2">
      <c r="A14" s="17" t="s">
        <v>55</v>
      </c>
      <c r="B14" s="21" t="s">
        <v>23</v>
      </c>
      <c r="C14" s="21" t="s">
        <v>462</v>
      </c>
      <c r="D14" s="17" t="s">
        <v>57</v>
      </c>
      <c r="E14" s="22" t="s">
        <v>463</v>
      </c>
      <c r="F14" s="8" t="s">
        <v>68</v>
      </c>
      <c r="G14" s="23">
        <v>381</v>
      </c>
      <c r="H14" s="24">
        <v>0</v>
      </c>
      <c r="I14" s="24">
        <f>ROUND(ROUND(H14,2)*ROUND(G14,3),2)</f>
        <v>0</v>
      </c>
      <c r="J14" s="8" t="s">
        <v>89</v>
      </c>
      <c r="K14" s="17"/>
      <c r="L14" s="17"/>
      <c r="M14" s="17"/>
      <c r="O14">
        <f>(I14*21)/100</f>
        <v>0</v>
      </c>
      <c r="P14" t="s">
        <v>23</v>
      </c>
    </row>
    <row r="15" spans="1:18" x14ac:dyDescent="0.2">
      <c r="A15" s="25" t="s">
        <v>61</v>
      </c>
      <c r="E15" s="15" t="s">
        <v>57</v>
      </c>
    </row>
    <row r="16" spans="1:18" x14ac:dyDescent="0.2">
      <c r="A16" s="26" t="s">
        <v>62</v>
      </c>
      <c r="E16" s="27" t="s">
        <v>464</v>
      </c>
    </row>
    <row r="17" spans="1:16" x14ac:dyDescent="0.2">
      <c r="A17" t="s">
        <v>64</v>
      </c>
      <c r="E17" s="15" t="s">
        <v>465</v>
      </c>
    </row>
    <row r="18" spans="1:16" x14ac:dyDescent="0.2">
      <c r="A18" s="17" t="s">
        <v>55</v>
      </c>
      <c r="B18" s="21" t="s">
        <v>22</v>
      </c>
      <c r="C18" s="21" t="s">
        <v>466</v>
      </c>
      <c r="D18" s="17" t="s">
        <v>57</v>
      </c>
      <c r="E18" s="22" t="s">
        <v>273</v>
      </c>
      <c r="F18" s="8" t="s">
        <v>68</v>
      </c>
      <c r="G18" s="23">
        <v>381</v>
      </c>
      <c r="H18" s="24">
        <v>0</v>
      </c>
      <c r="I18" s="24">
        <f>ROUND(ROUND(H18,2)*ROUND(G18,3),2)</f>
        <v>0</v>
      </c>
      <c r="J18" s="8" t="s">
        <v>89</v>
      </c>
      <c r="K18" s="17"/>
      <c r="L18" s="17"/>
      <c r="M18" s="17"/>
      <c r="O18">
        <f>(I18*21)/100</f>
        <v>0</v>
      </c>
      <c r="P18" t="s">
        <v>23</v>
      </c>
    </row>
    <row r="19" spans="1:16" x14ac:dyDescent="0.2">
      <c r="A19" s="25" t="s">
        <v>61</v>
      </c>
      <c r="E19" s="15" t="s">
        <v>57</v>
      </c>
    </row>
    <row r="20" spans="1:16" x14ac:dyDescent="0.2">
      <c r="A20" s="26" t="s">
        <v>62</v>
      </c>
      <c r="E20" s="27" t="s">
        <v>464</v>
      </c>
    </row>
    <row r="21" spans="1:16" x14ac:dyDescent="0.2">
      <c r="A21" t="s">
        <v>64</v>
      </c>
      <c r="E21" s="15" t="s">
        <v>467</v>
      </c>
    </row>
    <row r="22" spans="1:16" x14ac:dyDescent="0.2">
      <c r="A22" s="17" t="s">
        <v>55</v>
      </c>
      <c r="B22" s="21" t="s">
        <v>33</v>
      </c>
      <c r="C22" s="21" t="s">
        <v>468</v>
      </c>
      <c r="D22" s="17" t="s">
        <v>57</v>
      </c>
      <c r="E22" s="22" t="s">
        <v>469</v>
      </c>
      <c r="F22" s="8" t="s">
        <v>115</v>
      </c>
      <c r="G22" s="23">
        <v>320</v>
      </c>
      <c r="H22" s="24">
        <v>0</v>
      </c>
      <c r="I22" s="24">
        <f>ROUND(ROUND(H22,2)*ROUND(G22,3),2)</f>
        <v>0</v>
      </c>
      <c r="J22" s="8" t="s">
        <v>89</v>
      </c>
      <c r="K22" s="17"/>
      <c r="L22" s="17"/>
      <c r="M22" s="17"/>
      <c r="O22">
        <f>(I22*21)/100</f>
        <v>0</v>
      </c>
      <c r="P22" t="s">
        <v>23</v>
      </c>
    </row>
    <row r="23" spans="1:16" x14ac:dyDescent="0.2">
      <c r="A23" s="25" t="s">
        <v>61</v>
      </c>
      <c r="E23" s="15" t="s">
        <v>57</v>
      </c>
    </row>
    <row r="24" spans="1:16" x14ac:dyDescent="0.2">
      <c r="A24" s="26" t="s">
        <v>62</v>
      </c>
      <c r="E24" s="27" t="s">
        <v>470</v>
      </c>
    </row>
    <row r="25" spans="1:16" ht="306" x14ac:dyDescent="0.2">
      <c r="A25" t="s">
        <v>64</v>
      </c>
      <c r="E25" s="15" t="s">
        <v>471</v>
      </c>
    </row>
    <row r="26" spans="1:16" x14ac:dyDescent="0.2">
      <c r="A26" s="17" t="s">
        <v>55</v>
      </c>
      <c r="B26" s="21" t="s">
        <v>35</v>
      </c>
      <c r="C26" s="21" t="s">
        <v>472</v>
      </c>
      <c r="D26" s="17" t="s">
        <v>57</v>
      </c>
      <c r="E26" s="22" t="s">
        <v>473</v>
      </c>
      <c r="F26" s="8" t="s">
        <v>474</v>
      </c>
      <c r="G26" s="23">
        <v>640</v>
      </c>
      <c r="H26" s="24">
        <v>0</v>
      </c>
      <c r="I26" s="24">
        <f>ROUND(ROUND(H26,2)*ROUND(G26,3),2)</f>
        <v>0</v>
      </c>
      <c r="J26" s="8" t="s">
        <v>89</v>
      </c>
      <c r="K26" s="17"/>
      <c r="L26" s="17"/>
      <c r="M26" s="17"/>
      <c r="O26">
        <f>(I26*21)/100</f>
        <v>0</v>
      </c>
      <c r="P26" t="s">
        <v>23</v>
      </c>
    </row>
    <row r="27" spans="1:16" x14ac:dyDescent="0.2">
      <c r="A27" s="25" t="s">
        <v>61</v>
      </c>
      <c r="E27" s="15" t="s">
        <v>57</v>
      </c>
    </row>
    <row r="28" spans="1:16" x14ac:dyDescent="0.2">
      <c r="A28" s="26" t="s">
        <v>62</v>
      </c>
      <c r="E28" s="27" t="s">
        <v>475</v>
      </c>
    </row>
    <row r="29" spans="1:16" ht="25.5" x14ac:dyDescent="0.2">
      <c r="A29" t="s">
        <v>64</v>
      </c>
      <c r="E29" s="15" t="s">
        <v>476</v>
      </c>
    </row>
    <row r="30" spans="1:16" x14ac:dyDescent="0.2">
      <c r="A30" s="17" t="s">
        <v>55</v>
      </c>
      <c r="B30" s="21" t="s">
        <v>37</v>
      </c>
      <c r="C30" s="21" t="s">
        <v>477</v>
      </c>
      <c r="D30" s="17" t="s">
        <v>57</v>
      </c>
      <c r="E30" s="22" t="s">
        <v>478</v>
      </c>
      <c r="F30" s="8" t="s">
        <v>115</v>
      </c>
      <c r="G30" s="23">
        <v>730</v>
      </c>
      <c r="H30" s="24">
        <v>0</v>
      </c>
      <c r="I30" s="24">
        <f>ROUND(ROUND(H30,2)*ROUND(G30,3),2)</f>
        <v>0</v>
      </c>
      <c r="J30" s="8" t="s">
        <v>89</v>
      </c>
      <c r="K30" s="17"/>
      <c r="L30" s="17"/>
      <c r="M30" s="17"/>
      <c r="O30">
        <f>(I30*21)/100</f>
        <v>0</v>
      </c>
      <c r="P30" t="s">
        <v>23</v>
      </c>
    </row>
    <row r="31" spans="1:16" x14ac:dyDescent="0.2">
      <c r="A31" s="25" t="s">
        <v>61</v>
      </c>
      <c r="E31" s="15" t="s">
        <v>57</v>
      </c>
    </row>
    <row r="32" spans="1:16" x14ac:dyDescent="0.2">
      <c r="A32" s="26" t="s">
        <v>62</v>
      </c>
      <c r="E32" s="27" t="s">
        <v>479</v>
      </c>
    </row>
    <row r="33" spans="1:16" ht="318.75" x14ac:dyDescent="0.2">
      <c r="A33" t="s">
        <v>64</v>
      </c>
      <c r="E33" s="15" t="s">
        <v>480</v>
      </c>
    </row>
    <row r="34" spans="1:16" x14ac:dyDescent="0.2">
      <c r="A34" s="17" t="s">
        <v>55</v>
      </c>
      <c r="B34" s="21" t="s">
        <v>105</v>
      </c>
      <c r="C34" s="21" t="s">
        <v>481</v>
      </c>
      <c r="D34" s="17" t="s">
        <v>57</v>
      </c>
      <c r="E34" s="22" t="s">
        <v>482</v>
      </c>
      <c r="F34" s="8" t="s">
        <v>474</v>
      </c>
      <c r="G34" s="23">
        <v>6790</v>
      </c>
      <c r="H34" s="24">
        <v>0</v>
      </c>
      <c r="I34" s="24">
        <f>ROUND(ROUND(H34,2)*ROUND(G34,3),2)</f>
        <v>0</v>
      </c>
      <c r="J34" s="8" t="s">
        <v>89</v>
      </c>
      <c r="K34" s="17"/>
      <c r="L34" s="17"/>
      <c r="M34" s="17"/>
      <c r="O34">
        <f>(I34*21)/100</f>
        <v>0</v>
      </c>
      <c r="P34" t="s">
        <v>23</v>
      </c>
    </row>
    <row r="35" spans="1:16" x14ac:dyDescent="0.2">
      <c r="A35" s="25" t="s">
        <v>61</v>
      </c>
      <c r="E35" s="15" t="s">
        <v>57</v>
      </c>
    </row>
    <row r="36" spans="1:16" ht="63.75" x14ac:dyDescent="0.2">
      <c r="A36" s="26" t="s">
        <v>62</v>
      </c>
      <c r="E36" s="27" t="s">
        <v>483</v>
      </c>
    </row>
    <row r="37" spans="1:16" ht="25.5" x14ac:dyDescent="0.2">
      <c r="A37" t="s">
        <v>64</v>
      </c>
      <c r="E37" s="15" t="s">
        <v>476</v>
      </c>
    </row>
    <row r="38" spans="1:16" x14ac:dyDescent="0.2">
      <c r="A38" s="17" t="s">
        <v>55</v>
      </c>
      <c r="B38" s="21" t="s">
        <v>109</v>
      </c>
      <c r="C38" s="21" t="s">
        <v>484</v>
      </c>
      <c r="D38" s="17" t="s">
        <v>57</v>
      </c>
      <c r="E38" s="22" t="s">
        <v>485</v>
      </c>
      <c r="F38" s="8" t="s">
        <v>115</v>
      </c>
      <c r="G38" s="23">
        <v>6790</v>
      </c>
      <c r="H38" s="24">
        <v>0</v>
      </c>
      <c r="I38" s="24">
        <f>ROUND(ROUND(H38,2)*ROUND(G38,3),2)</f>
        <v>0</v>
      </c>
      <c r="J38" s="8" t="s">
        <v>89</v>
      </c>
      <c r="K38" s="17"/>
      <c r="L38" s="17"/>
      <c r="M38" s="17"/>
      <c r="O38">
        <f>(I38*21)/100</f>
        <v>0</v>
      </c>
      <c r="P38" t="s">
        <v>23</v>
      </c>
    </row>
    <row r="39" spans="1:16" x14ac:dyDescent="0.2">
      <c r="A39" s="25" t="s">
        <v>61</v>
      </c>
      <c r="E39" s="15" t="s">
        <v>57</v>
      </c>
    </row>
    <row r="40" spans="1:16" ht="63.75" x14ac:dyDescent="0.2">
      <c r="A40" s="26" t="s">
        <v>62</v>
      </c>
      <c r="E40" s="27" t="s">
        <v>483</v>
      </c>
    </row>
    <row r="41" spans="1:16" ht="191.25" x14ac:dyDescent="0.2">
      <c r="A41" t="s">
        <v>64</v>
      </c>
      <c r="E41" s="15" t="s">
        <v>486</v>
      </c>
    </row>
    <row r="42" spans="1:16" x14ac:dyDescent="0.2">
      <c r="A42" s="17" t="s">
        <v>55</v>
      </c>
      <c r="B42" s="21" t="s">
        <v>40</v>
      </c>
      <c r="C42" s="21" t="s">
        <v>487</v>
      </c>
      <c r="D42" s="17" t="s">
        <v>57</v>
      </c>
      <c r="E42" s="22" t="s">
        <v>488</v>
      </c>
      <c r="F42" s="8" t="s">
        <v>115</v>
      </c>
      <c r="G42" s="23">
        <v>280</v>
      </c>
      <c r="H42" s="24">
        <v>0</v>
      </c>
      <c r="I42" s="24">
        <f>ROUND(ROUND(H42,2)*ROUND(G42,3),2)</f>
        <v>0</v>
      </c>
      <c r="J42" s="8" t="s">
        <v>89</v>
      </c>
      <c r="K42" s="17"/>
      <c r="L42" s="17"/>
      <c r="M42" s="17"/>
      <c r="O42">
        <f>(I42*21)/100</f>
        <v>0</v>
      </c>
      <c r="P42" t="s">
        <v>23</v>
      </c>
    </row>
    <row r="43" spans="1:16" x14ac:dyDescent="0.2">
      <c r="A43" s="25" t="s">
        <v>61</v>
      </c>
      <c r="E43" s="15" t="s">
        <v>57</v>
      </c>
    </row>
    <row r="44" spans="1:16" x14ac:dyDescent="0.2">
      <c r="A44" s="26" t="s">
        <v>62</v>
      </c>
      <c r="E44" s="27" t="s">
        <v>489</v>
      </c>
    </row>
    <row r="45" spans="1:16" ht="242.25" x14ac:dyDescent="0.2">
      <c r="A45" t="s">
        <v>64</v>
      </c>
      <c r="E45" s="15" t="s">
        <v>490</v>
      </c>
    </row>
    <row r="46" spans="1:16" x14ac:dyDescent="0.2">
      <c r="A46" s="17" t="s">
        <v>55</v>
      </c>
      <c r="B46" s="21" t="s">
        <v>42</v>
      </c>
      <c r="C46" s="21" t="s">
        <v>491</v>
      </c>
      <c r="D46" s="17" t="s">
        <v>57</v>
      </c>
      <c r="E46" s="22" t="s">
        <v>492</v>
      </c>
      <c r="F46" s="8" t="s">
        <v>68</v>
      </c>
      <c r="G46" s="23">
        <v>272.5</v>
      </c>
      <c r="H46" s="24">
        <v>0</v>
      </c>
      <c r="I46" s="24">
        <f>ROUND(ROUND(H46,2)*ROUND(G46,3),2)</f>
        <v>0</v>
      </c>
      <c r="J46" s="8" t="s">
        <v>89</v>
      </c>
      <c r="K46" s="17"/>
      <c r="L46" s="17"/>
      <c r="M46" s="17"/>
      <c r="O46">
        <f>(I46*21)/100</f>
        <v>0</v>
      </c>
      <c r="P46" t="s">
        <v>23</v>
      </c>
    </row>
    <row r="47" spans="1:16" x14ac:dyDescent="0.2">
      <c r="A47" s="25" t="s">
        <v>61</v>
      </c>
      <c r="E47" s="15" t="s">
        <v>57</v>
      </c>
    </row>
    <row r="48" spans="1:16" x14ac:dyDescent="0.2">
      <c r="A48" s="26" t="s">
        <v>62</v>
      </c>
      <c r="E48" s="27" t="s">
        <v>493</v>
      </c>
    </row>
    <row r="49" spans="1:18" ht="25.5" x14ac:dyDescent="0.2">
      <c r="A49" t="s">
        <v>64</v>
      </c>
      <c r="E49" s="15" t="s">
        <v>285</v>
      </c>
    </row>
    <row r="50" spans="1:18" x14ac:dyDescent="0.2">
      <c r="A50" s="17" t="s">
        <v>55</v>
      </c>
      <c r="B50" s="21" t="s">
        <v>44</v>
      </c>
      <c r="C50" s="21" t="s">
        <v>120</v>
      </c>
      <c r="D50" s="17" t="s">
        <v>57</v>
      </c>
      <c r="E50" s="22" t="s">
        <v>121</v>
      </c>
      <c r="F50" s="8" t="s">
        <v>68</v>
      </c>
      <c r="G50" s="23">
        <v>203.2</v>
      </c>
      <c r="H50" s="24">
        <v>0</v>
      </c>
      <c r="I50" s="24">
        <f>ROUND(ROUND(H50,2)*ROUND(G50,3),2)</f>
        <v>0</v>
      </c>
      <c r="J50" s="8" t="s">
        <v>89</v>
      </c>
      <c r="K50" s="17"/>
      <c r="L50" s="17"/>
      <c r="M50" s="17"/>
      <c r="O50">
        <f>(I50*21)/100</f>
        <v>0</v>
      </c>
      <c r="P50" t="s">
        <v>23</v>
      </c>
    </row>
    <row r="51" spans="1:18" x14ac:dyDescent="0.2">
      <c r="A51" s="25" t="s">
        <v>61</v>
      </c>
      <c r="E51" s="15" t="s">
        <v>57</v>
      </c>
    </row>
    <row r="52" spans="1:18" x14ac:dyDescent="0.2">
      <c r="A52" s="26" t="s">
        <v>62</v>
      </c>
      <c r="E52" s="27" t="s">
        <v>494</v>
      </c>
    </row>
    <row r="53" spans="1:18" ht="38.25" x14ac:dyDescent="0.2">
      <c r="A53" t="s">
        <v>64</v>
      </c>
      <c r="E53" s="15" t="s">
        <v>495</v>
      </c>
    </row>
    <row r="54" spans="1:18" x14ac:dyDescent="0.2">
      <c r="A54" s="17" t="s">
        <v>55</v>
      </c>
      <c r="B54" s="21" t="s">
        <v>49</v>
      </c>
      <c r="C54" s="21" t="s">
        <v>122</v>
      </c>
      <c r="D54" s="17" t="s">
        <v>57</v>
      </c>
      <c r="E54" s="22" t="s">
        <v>123</v>
      </c>
      <c r="F54" s="8" t="s">
        <v>68</v>
      </c>
      <c r="G54" s="23">
        <v>203.2</v>
      </c>
      <c r="H54" s="24">
        <v>0</v>
      </c>
      <c r="I54" s="24">
        <f>ROUND(ROUND(H54,2)*ROUND(G54,3),2)</f>
        <v>0</v>
      </c>
      <c r="J54" s="8" t="s">
        <v>89</v>
      </c>
      <c r="K54" s="17"/>
      <c r="L54" s="17"/>
      <c r="M54" s="17"/>
      <c r="O54">
        <f>(I54*21)/100</f>
        <v>0</v>
      </c>
      <c r="P54" t="s">
        <v>23</v>
      </c>
    </row>
    <row r="55" spans="1:18" x14ac:dyDescent="0.2">
      <c r="A55" s="25" t="s">
        <v>61</v>
      </c>
      <c r="E55" s="15" t="s">
        <v>57</v>
      </c>
    </row>
    <row r="56" spans="1:18" x14ac:dyDescent="0.2">
      <c r="A56" s="26" t="s">
        <v>62</v>
      </c>
      <c r="E56" s="27" t="s">
        <v>494</v>
      </c>
    </row>
    <row r="57" spans="1:18" ht="25.5" x14ac:dyDescent="0.2">
      <c r="A57" t="s">
        <v>64</v>
      </c>
      <c r="E57" s="15" t="s">
        <v>496</v>
      </c>
    </row>
    <row r="58" spans="1:18" x14ac:dyDescent="0.2">
      <c r="A58" s="17" t="s">
        <v>55</v>
      </c>
      <c r="B58" s="21" t="s">
        <v>50</v>
      </c>
      <c r="C58" s="21" t="s">
        <v>497</v>
      </c>
      <c r="D58" s="17" t="s">
        <v>57</v>
      </c>
      <c r="E58" s="22" t="s">
        <v>498</v>
      </c>
      <c r="F58" s="8" t="s">
        <v>68</v>
      </c>
      <c r="G58" s="23">
        <v>203.2</v>
      </c>
      <c r="H58" s="24">
        <v>0</v>
      </c>
      <c r="I58" s="24">
        <f>ROUND(ROUND(H58,2)*ROUND(G58,3),2)</f>
        <v>0</v>
      </c>
      <c r="J58" s="8" t="s">
        <v>89</v>
      </c>
      <c r="K58" s="17"/>
      <c r="L58" s="17"/>
      <c r="M58" s="17"/>
      <c r="O58">
        <f>(I58*21)/100</f>
        <v>0</v>
      </c>
      <c r="P58" t="s">
        <v>23</v>
      </c>
    </row>
    <row r="59" spans="1:18" x14ac:dyDescent="0.2">
      <c r="A59" s="25" t="s">
        <v>61</v>
      </c>
      <c r="E59" s="15" t="s">
        <v>57</v>
      </c>
    </row>
    <row r="60" spans="1:18" x14ac:dyDescent="0.2">
      <c r="A60" s="26" t="s">
        <v>62</v>
      </c>
      <c r="E60" s="27" t="s">
        <v>494</v>
      </c>
    </row>
    <row r="61" spans="1:18" ht="38.25" x14ac:dyDescent="0.2">
      <c r="A61" t="s">
        <v>64</v>
      </c>
      <c r="E61" s="15" t="s">
        <v>499</v>
      </c>
    </row>
    <row r="62" spans="1:18" ht="12.75" customHeight="1" x14ac:dyDescent="0.2">
      <c r="A62" t="s">
        <v>53</v>
      </c>
      <c r="C62" s="28" t="s">
        <v>23</v>
      </c>
      <c r="E62" s="19" t="s">
        <v>500</v>
      </c>
      <c r="I62" s="29">
        <f>0+Q62</f>
        <v>0</v>
      </c>
      <c r="O62">
        <f>0+R62</f>
        <v>0</v>
      </c>
      <c r="Q62">
        <f>0+I63+I67+I71+I75</f>
        <v>0</v>
      </c>
      <c r="R62">
        <f>0+O63+O67+O71+O75</f>
        <v>0</v>
      </c>
    </row>
    <row r="63" spans="1:18" x14ac:dyDescent="0.2">
      <c r="A63" s="17" t="s">
        <v>55</v>
      </c>
      <c r="B63" s="21" t="s">
        <v>51</v>
      </c>
      <c r="C63" s="21" t="s">
        <v>501</v>
      </c>
      <c r="D63" s="17" t="s">
        <v>57</v>
      </c>
      <c r="E63" s="22" t="s">
        <v>502</v>
      </c>
      <c r="F63" s="8" t="s">
        <v>103</v>
      </c>
      <c r="G63" s="23">
        <v>141.06899999999999</v>
      </c>
      <c r="H63" s="24">
        <v>0</v>
      </c>
      <c r="I63" s="24">
        <f>ROUND(ROUND(H63,2)*ROUND(G63,3),2)</f>
        <v>0</v>
      </c>
      <c r="J63" s="8" t="s">
        <v>89</v>
      </c>
      <c r="K63" s="17"/>
      <c r="L63" s="17"/>
      <c r="M63" s="17"/>
      <c r="O63">
        <f>(I63*21)/100</f>
        <v>0</v>
      </c>
      <c r="P63" t="s">
        <v>23</v>
      </c>
    </row>
    <row r="64" spans="1:18" x14ac:dyDescent="0.2">
      <c r="A64" s="25" t="s">
        <v>61</v>
      </c>
      <c r="E64" s="15" t="s">
        <v>57</v>
      </c>
    </row>
    <row r="65" spans="1:18" ht="63.75" x14ac:dyDescent="0.2">
      <c r="A65" s="26" t="s">
        <v>62</v>
      </c>
      <c r="E65" s="27" t="s">
        <v>503</v>
      </c>
    </row>
    <row r="66" spans="1:18" ht="344.25" x14ac:dyDescent="0.2">
      <c r="A66" t="s">
        <v>64</v>
      </c>
      <c r="E66" s="15" t="s">
        <v>504</v>
      </c>
    </row>
    <row r="67" spans="1:18" x14ac:dyDescent="0.2">
      <c r="A67" s="17" t="s">
        <v>55</v>
      </c>
      <c r="B67" s="21" t="s">
        <v>126</v>
      </c>
      <c r="C67" s="21" t="s">
        <v>505</v>
      </c>
      <c r="D67" s="17" t="s">
        <v>57</v>
      </c>
      <c r="E67" s="22" t="s">
        <v>506</v>
      </c>
      <c r="F67" s="8" t="s">
        <v>103</v>
      </c>
      <c r="G67" s="23">
        <v>141.06899999999999</v>
      </c>
      <c r="H67" s="24">
        <v>0</v>
      </c>
      <c r="I67" s="24">
        <f>ROUND(ROUND(H67,2)*ROUND(G67,3),2)</f>
        <v>0</v>
      </c>
      <c r="J67" s="8" t="s">
        <v>89</v>
      </c>
      <c r="K67" s="17"/>
      <c r="L67" s="17"/>
      <c r="M67" s="17"/>
      <c r="O67">
        <f>(I67*21)/100</f>
        <v>0</v>
      </c>
      <c r="P67" t="s">
        <v>23</v>
      </c>
    </row>
    <row r="68" spans="1:18" x14ac:dyDescent="0.2">
      <c r="A68" s="25" t="s">
        <v>61</v>
      </c>
      <c r="E68" s="15" t="s">
        <v>57</v>
      </c>
    </row>
    <row r="69" spans="1:18" ht="25.5" x14ac:dyDescent="0.2">
      <c r="A69" s="26" t="s">
        <v>62</v>
      </c>
      <c r="E69" s="27" t="s">
        <v>507</v>
      </c>
    </row>
    <row r="70" spans="1:18" x14ac:dyDescent="0.2">
      <c r="A70" t="s">
        <v>64</v>
      </c>
      <c r="E70" s="15" t="s">
        <v>508</v>
      </c>
    </row>
    <row r="71" spans="1:18" x14ac:dyDescent="0.2">
      <c r="A71" s="17" t="s">
        <v>55</v>
      </c>
      <c r="B71" s="21" t="s">
        <v>129</v>
      </c>
      <c r="C71" s="21" t="s">
        <v>509</v>
      </c>
      <c r="D71" s="17" t="s">
        <v>57</v>
      </c>
      <c r="E71" s="22" t="s">
        <v>510</v>
      </c>
      <c r="F71" s="8" t="s">
        <v>59</v>
      </c>
      <c r="G71" s="23">
        <v>2</v>
      </c>
      <c r="H71" s="24">
        <v>0</v>
      </c>
      <c r="I71" s="24">
        <f>ROUND(ROUND(H71,2)*ROUND(G71,3),2)</f>
        <v>0</v>
      </c>
      <c r="J71" s="8" t="s">
        <v>89</v>
      </c>
      <c r="K71" s="17"/>
      <c r="L71" s="17"/>
      <c r="M71" s="17"/>
      <c r="O71">
        <f>(I71*21)/100</f>
        <v>0</v>
      </c>
      <c r="P71" t="s">
        <v>23</v>
      </c>
    </row>
    <row r="72" spans="1:18" x14ac:dyDescent="0.2">
      <c r="A72" s="25" t="s">
        <v>61</v>
      </c>
      <c r="E72" s="15" t="s">
        <v>57</v>
      </c>
    </row>
    <row r="73" spans="1:18" ht="25.5" x14ac:dyDescent="0.2">
      <c r="A73" s="26" t="s">
        <v>62</v>
      </c>
      <c r="E73" s="27" t="s">
        <v>511</v>
      </c>
    </row>
    <row r="74" spans="1:18" ht="38.25" x14ac:dyDescent="0.2">
      <c r="A74" t="s">
        <v>64</v>
      </c>
      <c r="E74" s="15" t="s">
        <v>512</v>
      </c>
    </row>
    <row r="75" spans="1:18" x14ac:dyDescent="0.2">
      <c r="A75" s="17" t="s">
        <v>55</v>
      </c>
      <c r="B75" s="21" t="s">
        <v>132</v>
      </c>
      <c r="C75" s="21" t="s">
        <v>513</v>
      </c>
      <c r="D75" s="17" t="s">
        <v>57</v>
      </c>
      <c r="E75" s="22" t="s">
        <v>514</v>
      </c>
      <c r="F75" s="8" t="s">
        <v>59</v>
      </c>
      <c r="G75" s="23">
        <v>54</v>
      </c>
      <c r="H75" s="24">
        <v>0</v>
      </c>
      <c r="I75" s="24">
        <f>ROUND(ROUND(H75,2)*ROUND(G75,3),2)</f>
        <v>0</v>
      </c>
      <c r="J75" s="8" t="s">
        <v>89</v>
      </c>
      <c r="K75" s="17"/>
      <c r="L75" s="17"/>
      <c r="M75" s="17"/>
      <c r="O75">
        <f>(I75*21)/100</f>
        <v>0</v>
      </c>
      <c r="P75" t="s">
        <v>23</v>
      </c>
    </row>
    <row r="76" spans="1:18" x14ac:dyDescent="0.2">
      <c r="A76" s="25" t="s">
        <v>61</v>
      </c>
      <c r="E76" s="15" t="s">
        <v>57</v>
      </c>
    </row>
    <row r="77" spans="1:18" x14ac:dyDescent="0.2">
      <c r="A77" s="26" t="s">
        <v>62</v>
      </c>
      <c r="E77" s="27" t="s">
        <v>515</v>
      </c>
    </row>
    <row r="78" spans="1:18" ht="63.75" x14ac:dyDescent="0.2">
      <c r="A78" t="s">
        <v>64</v>
      </c>
      <c r="E78" s="15" t="s">
        <v>516</v>
      </c>
    </row>
    <row r="79" spans="1:18" ht="12.75" customHeight="1" x14ac:dyDescent="0.2">
      <c r="A79" t="s">
        <v>53</v>
      </c>
      <c r="C79" s="28" t="s">
        <v>22</v>
      </c>
      <c r="E79" s="19" t="s">
        <v>517</v>
      </c>
      <c r="I79" s="29">
        <f>0+Q79</f>
        <v>0</v>
      </c>
      <c r="O79">
        <f>0+R79</f>
        <v>0</v>
      </c>
      <c r="Q79">
        <f>0+I80+I84+I88</f>
        <v>0</v>
      </c>
      <c r="R79">
        <f>0+O80+O84+O88</f>
        <v>0</v>
      </c>
    </row>
    <row r="80" spans="1:18" x14ac:dyDescent="0.2">
      <c r="A80" s="17" t="s">
        <v>55</v>
      </c>
      <c r="B80" s="21" t="s">
        <v>135</v>
      </c>
      <c r="C80" s="21" t="s">
        <v>518</v>
      </c>
      <c r="D80" s="17" t="s">
        <v>57</v>
      </c>
      <c r="E80" s="22" t="s">
        <v>519</v>
      </c>
      <c r="F80" s="8" t="s">
        <v>103</v>
      </c>
      <c r="G80" s="23">
        <v>0.70699999999999996</v>
      </c>
      <c r="H80" s="24">
        <v>0</v>
      </c>
      <c r="I80" s="24">
        <f>ROUND(ROUND(H80,2)*ROUND(G80,3),2)</f>
        <v>0</v>
      </c>
      <c r="J80" s="8" t="s">
        <v>89</v>
      </c>
      <c r="K80" s="17"/>
      <c r="L80" s="17"/>
      <c r="M80" s="17"/>
      <c r="O80">
        <f>(I80*21)/100</f>
        <v>0</v>
      </c>
      <c r="P80" t="s">
        <v>23</v>
      </c>
    </row>
    <row r="81" spans="1:18" x14ac:dyDescent="0.2">
      <c r="A81" s="25" t="s">
        <v>61</v>
      </c>
      <c r="E81" s="15" t="s">
        <v>57</v>
      </c>
    </row>
    <row r="82" spans="1:18" ht="25.5" x14ac:dyDescent="0.2">
      <c r="A82" s="26" t="s">
        <v>62</v>
      </c>
      <c r="E82" s="27" t="s">
        <v>520</v>
      </c>
    </row>
    <row r="83" spans="1:18" ht="293.25" x14ac:dyDescent="0.2">
      <c r="A83" t="s">
        <v>64</v>
      </c>
      <c r="E83" s="15" t="s">
        <v>521</v>
      </c>
    </row>
    <row r="84" spans="1:18" x14ac:dyDescent="0.2">
      <c r="A84" s="17" t="s">
        <v>55</v>
      </c>
      <c r="B84" s="21" t="s">
        <v>138</v>
      </c>
      <c r="C84" s="21" t="s">
        <v>522</v>
      </c>
      <c r="D84" s="17" t="s">
        <v>57</v>
      </c>
      <c r="E84" s="22" t="s">
        <v>523</v>
      </c>
      <c r="F84" s="8" t="s">
        <v>115</v>
      </c>
      <c r="G84" s="23">
        <v>156.02000000000001</v>
      </c>
      <c r="H84" s="24">
        <v>0</v>
      </c>
      <c r="I84" s="24">
        <f>ROUND(ROUND(H84,2)*ROUND(G84,3),2)</f>
        <v>0</v>
      </c>
      <c r="J84" s="8" t="s">
        <v>89</v>
      </c>
      <c r="K84" s="17"/>
      <c r="L84" s="17"/>
      <c r="M84" s="17"/>
      <c r="O84">
        <f>(I84*21)/100</f>
        <v>0</v>
      </c>
      <c r="P84" t="s">
        <v>23</v>
      </c>
    </row>
    <row r="85" spans="1:18" x14ac:dyDescent="0.2">
      <c r="A85" s="25" t="s">
        <v>61</v>
      </c>
      <c r="E85" s="15" t="s">
        <v>57</v>
      </c>
    </row>
    <row r="86" spans="1:18" ht="242.25" x14ac:dyDescent="0.2">
      <c r="A86" s="26" t="s">
        <v>62</v>
      </c>
      <c r="E86" s="27" t="s">
        <v>524</v>
      </c>
    </row>
    <row r="87" spans="1:18" ht="369.75" x14ac:dyDescent="0.2">
      <c r="A87" t="s">
        <v>64</v>
      </c>
      <c r="E87" s="15" t="s">
        <v>525</v>
      </c>
    </row>
    <row r="88" spans="1:18" x14ac:dyDescent="0.2">
      <c r="A88" s="17" t="s">
        <v>55</v>
      </c>
      <c r="B88" s="21" t="s">
        <v>141</v>
      </c>
      <c r="C88" s="21" t="s">
        <v>526</v>
      </c>
      <c r="D88" s="17" t="s">
        <v>57</v>
      </c>
      <c r="E88" s="22" t="s">
        <v>527</v>
      </c>
      <c r="F88" s="8" t="s">
        <v>103</v>
      </c>
      <c r="G88" s="23">
        <v>26.501999999999999</v>
      </c>
      <c r="H88" s="24">
        <v>0</v>
      </c>
      <c r="I88" s="24">
        <f>ROUND(ROUND(H88,2)*ROUND(G88,3),2)</f>
        <v>0</v>
      </c>
      <c r="J88" s="8" t="s">
        <v>89</v>
      </c>
      <c r="K88" s="17"/>
      <c r="L88" s="17"/>
      <c r="M88" s="17"/>
      <c r="O88">
        <f>(I88*21)/100</f>
        <v>0</v>
      </c>
      <c r="P88" t="s">
        <v>23</v>
      </c>
    </row>
    <row r="89" spans="1:18" x14ac:dyDescent="0.2">
      <c r="A89" s="25" t="s">
        <v>61</v>
      </c>
      <c r="E89" s="15" t="s">
        <v>57</v>
      </c>
    </row>
    <row r="90" spans="1:18" ht="76.5" x14ac:dyDescent="0.2">
      <c r="A90" s="26" t="s">
        <v>62</v>
      </c>
      <c r="E90" s="27" t="s">
        <v>528</v>
      </c>
    </row>
    <row r="91" spans="1:18" ht="267.75" x14ac:dyDescent="0.2">
      <c r="A91" t="s">
        <v>64</v>
      </c>
      <c r="E91" s="15" t="s">
        <v>529</v>
      </c>
    </row>
    <row r="92" spans="1:18" ht="12.75" customHeight="1" x14ac:dyDescent="0.2">
      <c r="A92" t="s">
        <v>53</v>
      </c>
      <c r="C92" s="28" t="s">
        <v>33</v>
      </c>
      <c r="E92" s="19" t="s">
        <v>335</v>
      </c>
      <c r="I92" s="29">
        <f>0+Q92</f>
        <v>0</v>
      </c>
      <c r="O92">
        <f>0+R92</f>
        <v>0</v>
      </c>
      <c r="Q92">
        <f>0+I93+I97+I101+I105+I109</f>
        <v>0</v>
      </c>
      <c r="R92">
        <f>0+O93+O97+O101+O105+O109</f>
        <v>0</v>
      </c>
    </row>
    <row r="93" spans="1:18" x14ac:dyDescent="0.2">
      <c r="A93" s="17" t="s">
        <v>55</v>
      </c>
      <c r="B93" s="21" t="s">
        <v>144</v>
      </c>
      <c r="C93" s="21" t="s">
        <v>530</v>
      </c>
      <c r="D93" s="17" t="s">
        <v>57</v>
      </c>
      <c r="E93" s="22" t="s">
        <v>531</v>
      </c>
      <c r="F93" s="8" t="s">
        <v>115</v>
      </c>
      <c r="G93" s="23">
        <v>33.557000000000002</v>
      </c>
      <c r="H93" s="24">
        <v>0</v>
      </c>
      <c r="I93" s="24">
        <f>ROUND(ROUND(H93,2)*ROUND(G93,3),2)</f>
        <v>0</v>
      </c>
      <c r="J93" s="8" t="s">
        <v>89</v>
      </c>
      <c r="K93" s="17"/>
      <c r="L93" s="17"/>
      <c r="M93" s="17"/>
      <c r="O93">
        <f>(I93*21)/100</f>
        <v>0</v>
      </c>
      <c r="P93" t="s">
        <v>23</v>
      </c>
    </row>
    <row r="94" spans="1:18" x14ac:dyDescent="0.2">
      <c r="A94" s="25" t="s">
        <v>61</v>
      </c>
      <c r="E94" s="15" t="s">
        <v>57</v>
      </c>
    </row>
    <row r="95" spans="1:18" ht="63.75" x14ac:dyDescent="0.2">
      <c r="A95" s="26" t="s">
        <v>62</v>
      </c>
      <c r="E95" s="27" t="s">
        <v>532</v>
      </c>
    </row>
    <row r="96" spans="1:18" ht="369.75" x14ac:dyDescent="0.2">
      <c r="A96" t="s">
        <v>64</v>
      </c>
      <c r="E96" s="15" t="s">
        <v>533</v>
      </c>
    </row>
    <row r="97" spans="1:16" x14ac:dyDescent="0.2">
      <c r="A97" s="17" t="s">
        <v>55</v>
      </c>
      <c r="B97" s="21" t="s">
        <v>147</v>
      </c>
      <c r="C97" s="21" t="s">
        <v>349</v>
      </c>
      <c r="D97" s="17" t="s">
        <v>57</v>
      </c>
      <c r="E97" s="22" t="s">
        <v>350</v>
      </c>
      <c r="F97" s="8" t="s">
        <v>115</v>
      </c>
      <c r="G97" s="23">
        <v>73.082999999999998</v>
      </c>
      <c r="H97" s="24">
        <v>0</v>
      </c>
      <c r="I97" s="24">
        <f>ROUND(ROUND(H97,2)*ROUND(G97,3),2)</f>
        <v>0</v>
      </c>
      <c r="J97" s="8" t="s">
        <v>89</v>
      </c>
      <c r="K97" s="17"/>
      <c r="L97" s="17"/>
      <c r="M97" s="17"/>
      <c r="O97">
        <f>(I97*21)/100</f>
        <v>0</v>
      </c>
      <c r="P97" t="s">
        <v>23</v>
      </c>
    </row>
    <row r="98" spans="1:16" x14ac:dyDescent="0.2">
      <c r="A98" s="25" t="s">
        <v>61</v>
      </c>
      <c r="E98" s="15" t="s">
        <v>57</v>
      </c>
    </row>
    <row r="99" spans="1:16" ht="178.5" x14ac:dyDescent="0.2">
      <c r="A99" s="26" t="s">
        <v>62</v>
      </c>
      <c r="E99" s="27" t="s">
        <v>534</v>
      </c>
    </row>
    <row r="100" spans="1:16" ht="38.25" x14ac:dyDescent="0.2">
      <c r="A100" t="s">
        <v>64</v>
      </c>
      <c r="E100" s="15" t="s">
        <v>535</v>
      </c>
    </row>
    <row r="101" spans="1:16" x14ac:dyDescent="0.2">
      <c r="A101" s="17" t="s">
        <v>55</v>
      </c>
      <c r="B101" s="21" t="s">
        <v>150</v>
      </c>
      <c r="C101" s="21" t="s">
        <v>536</v>
      </c>
      <c r="D101" s="17" t="s">
        <v>57</v>
      </c>
      <c r="E101" s="22" t="s">
        <v>537</v>
      </c>
      <c r="F101" s="8" t="s">
        <v>115</v>
      </c>
      <c r="G101" s="23">
        <v>5.97</v>
      </c>
      <c r="H101" s="24">
        <v>0</v>
      </c>
      <c r="I101" s="24">
        <f>ROUND(ROUND(H101,2)*ROUND(G101,3),2)</f>
        <v>0</v>
      </c>
      <c r="J101" s="8" t="s">
        <v>89</v>
      </c>
      <c r="K101" s="17"/>
      <c r="L101" s="17"/>
      <c r="M101" s="17"/>
      <c r="O101">
        <f>(I101*21)/100</f>
        <v>0</v>
      </c>
      <c r="P101" t="s">
        <v>23</v>
      </c>
    </row>
    <row r="102" spans="1:16" x14ac:dyDescent="0.2">
      <c r="A102" s="25" t="s">
        <v>61</v>
      </c>
      <c r="E102" s="15" t="s">
        <v>57</v>
      </c>
    </row>
    <row r="103" spans="1:16" ht="76.5" x14ac:dyDescent="0.2">
      <c r="A103" s="26" t="s">
        <v>62</v>
      </c>
      <c r="E103" s="27" t="s">
        <v>538</v>
      </c>
    </row>
    <row r="104" spans="1:16" ht="38.25" x14ac:dyDescent="0.2">
      <c r="A104" t="s">
        <v>64</v>
      </c>
      <c r="E104" s="15" t="s">
        <v>535</v>
      </c>
    </row>
    <row r="105" spans="1:16" x14ac:dyDescent="0.2">
      <c r="A105" s="17" t="s">
        <v>55</v>
      </c>
      <c r="B105" s="21" t="s">
        <v>153</v>
      </c>
      <c r="C105" s="21" t="s">
        <v>539</v>
      </c>
      <c r="D105" s="17" t="s">
        <v>57</v>
      </c>
      <c r="E105" s="22" t="s">
        <v>540</v>
      </c>
      <c r="F105" s="8" t="s">
        <v>115</v>
      </c>
      <c r="G105" s="23">
        <v>5.8079999999999998</v>
      </c>
      <c r="H105" s="24">
        <v>0</v>
      </c>
      <c r="I105" s="24">
        <f>ROUND(ROUND(H105,2)*ROUND(G105,3),2)</f>
        <v>0</v>
      </c>
      <c r="J105" s="8" t="s">
        <v>89</v>
      </c>
      <c r="K105" s="17"/>
      <c r="L105" s="17"/>
      <c r="M105" s="17"/>
      <c r="O105">
        <f>(I105*21)/100</f>
        <v>0</v>
      </c>
      <c r="P105" t="s">
        <v>23</v>
      </c>
    </row>
    <row r="106" spans="1:16" x14ac:dyDescent="0.2">
      <c r="A106" s="25" t="s">
        <v>61</v>
      </c>
      <c r="E106" s="15" t="s">
        <v>57</v>
      </c>
    </row>
    <row r="107" spans="1:16" ht="25.5" x14ac:dyDescent="0.2">
      <c r="A107" s="26" t="s">
        <v>62</v>
      </c>
      <c r="E107" s="27" t="s">
        <v>541</v>
      </c>
    </row>
    <row r="108" spans="1:16" ht="369.75" x14ac:dyDescent="0.2">
      <c r="A108" t="s">
        <v>64</v>
      </c>
      <c r="E108" s="15" t="s">
        <v>542</v>
      </c>
    </row>
    <row r="109" spans="1:16" x14ac:dyDescent="0.2">
      <c r="A109" s="17" t="s">
        <v>55</v>
      </c>
      <c r="B109" s="21" t="s">
        <v>156</v>
      </c>
      <c r="C109" s="21" t="s">
        <v>543</v>
      </c>
      <c r="D109" s="17" t="s">
        <v>57</v>
      </c>
      <c r="E109" s="22" t="s">
        <v>544</v>
      </c>
      <c r="F109" s="8" t="s">
        <v>68</v>
      </c>
      <c r="G109" s="23">
        <v>119.39</v>
      </c>
      <c r="H109" s="24">
        <v>0</v>
      </c>
      <c r="I109" s="24">
        <f>ROUND(ROUND(H109,2)*ROUND(G109,3),2)</f>
        <v>0</v>
      </c>
      <c r="J109" s="8" t="s">
        <v>89</v>
      </c>
      <c r="K109" s="17"/>
      <c r="L109" s="17"/>
      <c r="M109" s="17"/>
      <c r="O109">
        <f>(I109*21)/100</f>
        <v>0</v>
      </c>
      <c r="P109" t="s">
        <v>23</v>
      </c>
    </row>
    <row r="110" spans="1:16" x14ac:dyDescent="0.2">
      <c r="A110" s="25" t="s">
        <v>61</v>
      </c>
      <c r="E110" s="15" t="s">
        <v>57</v>
      </c>
    </row>
    <row r="111" spans="1:16" ht="76.5" x14ac:dyDescent="0.2">
      <c r="A111" s="26" t="s">
        <v>62</v>
      </c>
      <c r="E111" s="27" t="s">
        <v>545</v>
      </c>
    </row>
    <row r="112" spans="1:16" ht="89.25" x14ac:dyDescent="0.2">
      <c r="A112" t="s">
        <v>64</v>
      </c>
      <c r="E112" s="15" t="s">
        <v>546</v>
      </c>
    </row>
    <row r="113" spans="1:18" ht="12.75" customHeight="1" x14ac:dyDescent="0.2">
      <c r="A113" t="s">
        <v>53</v>
      </c>
      <c r="C113" s="28" t="s">
        <v>37</v>
      </c>
      <c r="E113" s="19" t="s">
        <v>547</v>
      </c>
      <c r="I113" s="29">
        <f>0+Q113</f>
        <v>0</v>
      </c>
      <c r="O113">
        <f>0+R113</f>
        <v>0</v>
      </c>
      <c r="Q113">
        <f>0+I114</f>
        <v>0</v>
      </c>
      <c r="R113">
        <f>0+O114</f>
        <v>0</v>
      </c>
    </row>
    <row r="114" spans="1:18" x14ac:dyDescent="0.2">
      <c r="A114" s="17" t="s">
        <v>55</v>
      </c>
      <c r="B114" s="21" t="s">
        <v>159</v>
      </c>
      <c r="C114" s="21" t="s">
        <v>548</v>
      </c>
      <c r="D114" s="17" t="s">
        <v>57</v>
      </c>
      <c r="E114" s="22" t="s">
        <v>549</v>
      </c>
      <c r="F114" s="8" t="s">
        <v>115</v>
      </c>
      <c r="G114" s="23">
        <v>5.44</v>
      </c>
      <c r="H114" s="24">
        <v>0</v>
      </c>
      <c r="I114" s="24">
        <f>ROUND(ROUND(H114,2)*ROUND(G114,3),2)</f>
        <v>0</v>
      </c>
      <c r="J114" s="8" t="s">
        <v>89</v>
      </c>
      <c r="K114" s="17"/>
      <c r="L114" s="17"/>
      <c r="M114" s="17"/>
      <c r="O114">
        <f>(I114*21)/100</f>
        <v>0</v>
      </c>
      <c r="P114" t="s">
        <v>23</v>
      </c>
    </row>
    <row r="115" spans="1:18" x14ac:dyDescent="0.2">
      <c r="A115" s="25" t="s">
        <v>61</v>
      </c>
      <c r="E115" s="15" t="s">
        <v>57</v>
      </c>
    </row>
    <row r="116" spans="1:18" ht="25.5" x14ac:dyDescent="0.2">
      <c r="A116" s="26" t="s">
        <v>62</v>
      </c>
      <c r="E116" s="27" t="s">
        <v>550</v>
      </c>
    </row>
    <row r="117" spans="1:18" ht="357" x14ac:dyDescent="0.2">
      <c r="A117" t="s">
        <v>64</v>
      </c>
      <c r="E117" s="15" t="s">
        <v>551</v>
      </c>
    </row>
    <row r="118" spans="1:18" ht="12.75" customHeight="1" x14ac:dyDescent="0.2">
      <c r="A118" t="s">
        <v>53</v>
      </c>
      <c r="C118" s="28" t="s">
        <v>552</v>
      </c>
      <c r="E118" s="19" t="s">
        <v>553</v>
      </c>
      <c r="I118" s="29">
        <f>0+Q118</f>
        <v>0</v>
      </c>
      <c r="O118">
        <f>0+R118</f>
        <v>0</v>
      </c>
      <c r="Q118">
        <f>0+I119+I123+I127</f>
        <v>0</v>
      </c>
      <c r="R118">
        <f>0+O119+O123+O127</f>
        <v>0</v>
      </c>
    </row>
    <row r="119" spans="1:18" ht="25.5" x14ac:dyDescent="0.2">
      <c r="A119" s="17" t="s">
        <v>55</v>
      </c>
      <c r="B119" s="21" t="s">
        <v>163</v>
      </c>
      <c r="C119" s="21" t="s">
        <v>554</v>
      </c>
      <c r="D119" s="17" t="s">
        <v>57</v>
      </c>
      <c r="E119" s="22" t="s">
        <v>555</v>
      </c>
      <c r="F119" s="8" t="s">
        <v>68</v>
      </c>
      <c r="G119" s="23">
        <v>285.45</v>
      </c>
      <c r="H119" s="24">
        <v>0</v>
      </c>
      <c r="I119" s="24">
        <f>ROUND(ROUND(H119,2)*ROUND(G119,3),2)</f>
        <v>0</v>
      </c>
      <c r="J119" s="8" t="s">
        <v>89</v>
      </c>
      <c r="K119" s="17"/>
      <c r="L119" s="17"/>
      <c r="M119" s="17"/>
      <c r="O119">
        <f>(I119*21)/100</f>
        <v>0</v>
      </c>
      <c r="P119" t="s">
        <v>23</v>
      </c>
    </row>
    <row r="120" spans="1:18" x14ac:dyDescent="0.2">
      <c r="A120" s="25" t="s">
        <v>61</v>
      </c>
      <c r="E120" s="15" t="s">
        <v>57</v>
      </c>
    </row>
    <row r="121" spans="1:18" ht="25.5" x14ac:dyDescent="0.2">
      <c r="A121" s="26" t="s">
        <v>62</v>
      </c>
      <c r="E121" s="27" t="s">
        <v>556</v>
      </c>
    </row>
    <row r="122" spans="1:18" ht="344.25" x14ac:dyDescent="0.2">
      <c r="A122" t="s">
        <v>64</v>
      </c>
      <c r="E122" s="15" t="s">
        <v>557</v>
      </c>
    </row>
    <row r="123" spans="1:18" ht="25.5" x14ac:dyDescent="0.2">
      <c r="A123" s="17" t="s">
        <v>55</v>
      </c>
      <c r="B123" s="21" t="s">
        <v>166</v>
      </c>
      <c r="C123" s="21" t="s">
        <v>558</v>
      </c>
      <c r="D123" s="17" t="s">
        <v>57</v>
      </c>
      <c r="E123" s="22" t="s">
        <v>559</v>
      </c>
      <c r="F123" s="8" t="s">
        <v>68</v>
      </c>
      <c r="G123" s="23">
        <v>275.8</v>
      </c>
      <c r="H123" s="24">
        <v>0</v>
      </c>
      <c r="I123" s="24">
        <f>ROUND(ROUND(H123,2)*ROUND(G123,3),2)</f>
        <v>0</v>
      </c>
      <c r="J123" s="8" t="s">
        <v>89</v>
      </c>
      <c r="K123" s="17"/>
      <c r="L123" s="17"/>
      <c r="M123" s="17"/>
      <c r="O123">
        <f>(I123*21)/100</f>
        <v>0</v>
      </c>
      <c r="P123" t="s">
        <v>23</v>
      </c>
    </row>
    <row r="124" spans="1:18" x14ac:dyDescent="0.2">
      <c r="A124" s="25" t="s">
        <v>61</v>
      </c>
      <c r="E124" s="15" t="s">
        <v>57</v>
      </c>
    </row>
    <row r="125" spans="1:18" ht="25.5" x14ac:dyDescent="0.2">
      <c r="A125" s="26" t="s">
        <v>62</v>
      </c>
      <c r="E125" s="27" t="s">
        <v>560</v>
      </c>
    </row>
    <row r="126" spans="1:18" ht="191.25" x14ac:dyDescent="0.2">
      <c r="A126" t="s">
        <v>64</v>
      </c>
      <c r="E126" s="15" t="s">
        <v>561</v>
      </c>
    </row>
    <row r="127" spans="1:18" ht="25.5" x14ac:dyDescent="0.2">
      <c r="A127" s="17" t="s">
        <v>55</v>
      </c>
      <c r="B127" s="21" t="s">
        <v>169</v>
      </c>
      <c r="C127" s="21" t="s">
        <v>562</v>
      </c>
      <c r="D127" s="17" t="s">
        <v>57</v>
      </c>
      <c r="E127" s="22" t="s">
        <v>386</v>
      </c>
      <c r="F127" s="8" t="s">
        <v>68</v>
      </c>
      <c r="G127" s="23">
        <v>185.21</v>
      </c>
      <c r="H127" s="24">
        <v>0</v>
      </c>
      <c r="I127" s="24">
        <f>ROUND(ROUND(H127,2)*ROUND(G127,3),2)</f>
        <v>0</v>
      </c>
      <c r="J127" s="8" t="s">
        <v>89</v>
      </c>
      <c r="K127" s="17"/>
      <c r="L127" s="17"/>
      <c r="M127" s="17"/>
      <c r="O127">
        <f>(I127*21)/100</f>
        <v>0</v>
      </c>
      <c r="P127" t="s">
        <v>23</v>
      </c>
    </row>
    <row r="128" spans="1:18" x14ac:dyDescent="0.2">
      <c r="A128" s="25" t="s">
        <v>61</v>
      </c>
      <c r="E128" s="15" t="s">
        <v>57</v>
      </c>
    </row>
    <row r="129" spans="1:18" ht="25.5" x14ac:dyDescent="0.2">
      <c r="A129" s="26" t="s">
        <v>62</v>
      </c>
      <c r="E129" s="27" t="s">
        <v>563</v>
      </c>
    </row>
    <row r="130" spans="1:18" x14ac:dyDescent="0.2">
      <c r="A130" t="s">
        <v>64</v>
      </c>
      <c r="E130" s="15" t="s">
        <v>564</v>
      </c>
    </row>
    <row r="131" spans="1:18" ht="12.75" customHeight="1" x14ac:dyDescent="0.2">
      <c r="A131" t="s">
        <v>53</v>
      </c>
      <c r="C131" s="28" t="s">
        <v>40</v>
      </c>
      <c r="E131" s="19" t="s">
        <v>565</v>
      </c>
      <c r="I131" s="29">
        <f>0+Q131</f>
        <v>0</v>
      </c>
      <c r="O131">
        <f>0+R131</f>
        <v>0</v>
      </c>
      <c r="Q131">
        <f>0+I132+I136+I140+I144+I148+I152+I156+I160+I164+I168+I172+I176+I180</f>
        <v>0</v>
      </c>
      <c r="R131">
        <f>0+O132+O136+O140+O144+O148+O152+O156+O160+O164+O168+O172+O176+O180</f>
        <v>0</v>
      </c>
    </row>
    <row r="132" spans="1:18" x14ac:dyDescent="0.2">
      <c r="A132" s="17" t="s">
        <v>55</v>
      </c>
      <c r="B132" s="21" t="s">
        <v>172</v>
      </c>
      <c r="C132" s="21" t="s">
        <v>566</v>
      </c>
      <c r="D132" s="17" t="s">
        <v>57</v>
      </c>
      <c r="E132" s="22" t="s">
        <v>567</v>
      </c>
      <c r="F132" s="8" t="s">
        <v>100</v>
      </c>
      <c r="G132" s="23">
        <v>9</v>
      </c>
      <c r="H132" s="24">
        <v>0</v>
      </c>
      <c r="I132" s="24">
        <f>ROUND(ROUND(H132,2)*ROUND(G132,3),2)</f>
        <v>0</v>
      </c>
      <c r="J132" s="8" t="s">
        <v>89</v>
      </c>
      <c r="K132" s="17"/>
      <c r="L132" s="17"/>
      <c r="M132" s="17"/>
      <c r="O132">
        <f>(I132*21)/100</f>
        <v>0</v>
      </c>
      <c r="P132" t="s">
        <v>23</v>
      </c>
    </row>
    <row r="133" spans="1:18" x14ac:dyDescent="0.2">
      <c r="A133" s="25" t="s">
        <v>61</v>
      </c>
      <c r="E133" s="15" t="s">
        <v>57</v>
      </c>
    </row>
    <row r="134" spans="1:18" ht="25.5" x14ac:dyDescent="0.2">
      <c r="A134" s="26" t="s">
        <v>62</v>
      </c>
      <c r="E134" s="27" t="s">
        <v>568</v>
      </c>
    </row>
    <row r="135" spans="1:18" ht="38.25" x14ac:dyDescent="0.2">
      <c r="A135" t="s">
        <v>64</v>
      </c>
      <c r="E135" s="15" t="s">
        <v>569</v>
      </c>
    </row>
    <row r="136" spans="1:18" x14ac:dyDescent="0.2">
      <c r="A136" s="17" t="s">
        <v>55</v>
      </c>
      <c r="B136" s="21" t="s">
        <v>176</v>
      </c>
      <c r="C136" s="21" t="s">
        <v>570</v>
      </c>
      <c r="D136" s="17" t="s">
        <v>57</v>
      </c>
      <c r="E136" s="22" t="s">
        <v>571</v>
      </c>
      <c r="F136" s="8" t="s">
        <v>100</v>
      </c>
      <c r="G136" s="23">
        <v>17</v>
      </c>
      <c r="H136" s="24">
        <v>0</v>
      </c>
      <c r="I136" s="24">
        <f>ROUND(ROUND(H136,2)*ROUND(G136,3),2)</f>
        <v>0</v>
      </c>
      <c r="J136" s="8" t="s">
        <v>89</v>
      </c>
      <c r="K136" s="17"/>
      <c r="L136" s="17"/>
      <c r="M136" s="17"/>
      <c r="O136">
        <f>(I136*21)/100</f>
        <v>0</v>
      </c>
      <c r="P136" t="s">
        <v>23</v>
      </c>
    </row>
    <row r="137" spans="1:18" x14ac:dyDescent="0.2">
      <c r="A137" s="25" t="s">
        <v>61</v>
      </c>
      <c r="E137" s="15" t="s">
        <v>57</v>
      </c>
    </row>
    <row r="138" spans="1:18" ht="25.5" x14ac:dyDescent="0.2">
      <c r="A138" s="26" t="s">
        <v>62</v>
      </c>
      <c r="E138" s="27" t="s">
        <v>572</v>
      </c>
    </row>
    <row r="139" spans="1:18" ht="38.25" x14ac:dyDescent="0.2">
      <c r="A139" t="s">
        <v>64</v>
      </c>
      <c r="E139" s="15" t="s">
        <v>569</v>
      </c>
    </row>
    <row r="140" spans="1:18" x14ac:dyDescent="0.2">
      <c r="A140" s="17" t="s">
        <v>55</v>
      </c>
      <c r="B140" s="21" t="s">
        <v>179</v>
      </c>
      <c r="C140" s="21" t="s">
        <v>573</v>
      </c>
      <c r="D140" s="17" t="s">
        <v>57</v>
      </c>
      <c r="E140" s="22" t="s">
        <v>574</v>
      </c>
      <c r="F140" s="8" t="s">
        <v>68</v>
      </c>
      <c r="G140" s="23">
        <v>11.15</v>
      </c>
      <c r="H140" s="24">
        <v>0</v>
      </c>
      <c r="I140" s="24">
        <f>ROUND(ROUND(H140,2)*ROUND(G140,3),2)</f>
        <v>0</v>
      </c>
      <c r="J140" s="8" t="s">
        <v>89</v>
      </c>
      <c r="K140" s="17"/>
      <c r="L140" s="17"/>
      <c r="M140" s="17"/>
      <c r="O140">
        <f>(I140*21)/100</f>
        <v>0</v>
      </c>
      <c r="P140" t="s">
        <v>23</v>
      </c>
    </row>
    <row r="141" spans="1:18" x14ac:dyDescent="0.2">
      <c r="A141" s="25" t="s">
        <v>61</v>
      </c>
      <c r="E141" s="15" t="s">
        <v>57</v>
      </c>
    </row>
    <row r="142" spans="1:18" x14ac:dyDescent="0.2">
      <c r="A142" s="26" t="s">
        <v>62</v>
      </c>
      <c r="E142" s="27" t="s">
        <v>575</v>
      </c>
    </row>
    <row r="143" spans="1:18" ht="25.5" x14ac:dyDescent="0.2">
      <c r="A143" t="s">
        <v>64</v>
      </c>
      <c r="E143" s="15" t="s">
        <v>576</v>
      </c>
    </row>
    <row r="144" spans="1:18" x14ac:dyDescent="0.2">
      <c r="A144" s="17" t="s">
        <v>55</v>
      </c>
      <c r="B144" s="21" t="s">
        <v>182</v>
      </c>
      <c r="C144" s="21" t="s">
        <v>577</v>
      </c>
      <c r="D144" s="17" t="s">
        <v>57</v>
      </c>
      <c r="E144" s="22" t="s">
        <v>578</v>
      </c>
      <c r="F144" s="8" t="s">
        <v>100</v>
      </c>
      <c r="G144" s="23">
        <v>146</v>
      </c>
      <c r="H144" s="24">
        <v>0</v>
      </c>
      <c r="I144" s="24">
        <f>ROUND(ROUND(H144,2)*ROUND(G144,3),2)</f>
        <v>0</v>
      </c>
      <c r="J144" s="8" t="s">
        <v>89</v>
      </c>
      <c r="K144" s="17"/>
      <c r="L144" s="17"/>
      <c r="M144" s="17"/>
      <c r="O144">
        <f>(I144*21)/100</f>
        <v>0</v>
      </c>
      <c r="P144" t="s">
        <v>23</v>
      </c>
    </row>
    <row r="145" spans="1:16" x14ac:dyDescent="0.2">
      <c r="A145" s="25" t="s">
        <v>61</v>
      </c>
      <c r="E145" s="15" t="s">
        <v>57</v>
      </c>
    </row>
    <row r="146" spans="1:16" ht="76.5" x14ac:dyDescent="0.2">
      <c r="A146" s="26" t="s">
        <v>62</v>
      </c>
      <c r="E146" s="27" t="s">
        <v>579</v>
      </c>
    </row>
    <row r="147" spans="1:16" ht="25.5" x14ac:dyDescent="0.2">
      <c r="A147" t="s">
        <v>64</v>
      </c>
      <c r="E147" s="15" t="s">
        <v>576</v>
      </c>
    </row>
    <row r="148" spans="1:16" x14ac:dyDescent="0.2">
      <c r="A148" s="17" t="s">
        <v>55</v>
      </c>
      <c r="B148" s="21" t="s">
        <v>185</v>
      </c>
      <c r="C148" s="21" t="s">
        <v>580</v>
      </c>
      <c r="D148" s="17" t="s">
        <v>57</v>
      </c>
      <c r="E148" s="22" t="s">
        <v>581</v>
      </c>
      <c r="F148" s="8" t="s">
        <v>100</v>
      </c>
      <c r="G148" s="23">
        <v>15</v>
      </c>
      <c r="H148" s="24">
        <v>0</v>
      </c>
      <c r="I148" s="24">
        <f>ROUND(ROUND(H148,2)*ROUND(G148,3),2)</f>
        <v>0</v>
      </c>
      <c r="J148" s="8" t="s">
        <v>89</v>
      </c>
      <c r="K148" s="17"/>
      <c r="L148" s="17"/>
      <c r="M148" s="17"/>
      <c r="O148">
        <f>(I148*21)/100</f>
        <v>0</v>
      </c>
      <c r="P148" t="s">
        <v>23</v>
      </c>
    </row>
    <row r="149" spans="1:16" x14ac:dyDescent="0.2">
      <c r="A149" s="25" t="s">
        <v>61</v>
      </c>
      <c r="E149" s="15" t="s">
        <v>57</v>
      </c>
    </row>
    <row r="150" spans="1:16" ht="25.5" x14ac:dyDescent="0.2">
      <c r="A150" s="26" t="s">
        <v>62</v>
      </c>
      <c r="E150" s="27" t="s">
        <v>582</v>
      </c>
    </row>
    <row r="151" spans="1:16" ht="25.5" x14ac:dyDescent="0.2">
      <c r="A151" t="s">
        <v>64</v>
      </c>
      <c r="E151" s="15" t="s">
        <v>576</v>
      </c>
    </row>
    <row r="152" spans="1:16" x14ac:dyDescent="0.2">
      <c r="A152" s="17" t="s">
        <v>55</v>
      </c>
      <c r="B152" s="21" t="s">
        <v>188</v>
      </c>
      <c r="C152" s="21" t="s">
        <v>583</v>
      </c>
      <c r="D152" s="17" t="s">
        <v>57</v>
      </c>
      <c r="E152" s="22" t="s">
        <v>584</v>
      </c>
      <c r="F152" s="8" t="s">
        <v>100</v>
      </c>
      <c r="G152" s="23">
        <v>26</v>
      </c>
      <c r="H152" s="24">
        <v>0</v>
      </c>
      <c r="I152" s="24">
        <f>ROUND(ROUND(H152,2)*ROUND(G152,3),2)</f>
        <v>0</v>
      </c>
      <c r="J152" s="8" t="s">
        <v>89</v>
      </c>
      <c r="K152" s="17"/>
      <c r="L152" s="17"/>
      <c r="M152" s="17"/>
      <c r="O152">
        <f>(I152*21)/100</f>
        <v>0</v>
      </c>
      <c r="P152" t="s">
        <v>23</v>
      </c>
    </row>
    <row r="153" spans="1:16" x14ac:dyDescent="0.2">
      <c r="A153" s="25" t="s">
        <v>61</v>
      </c>
      <c r="E153" s="15" t="s">
        <v>57</v>
      </c>
    </row>
    <row r="154" spans="1:16" ht="25.5" x14ac:dyDescent="0.2">
      <c r="A154" s="26" t="s">
        <v>62</v>
      </c>
      <c r="E154" s="27" t="s">
        <v>585</v>
      </c>
    </row>
    <row r="155" spans="1:16" ht="25.5" x14ac:dyDescent="0.2">
      <c r="A155" t="s">
        <v>64</v>
      </c>
      <c r="E155" s="15" t="s">
        <v>576</v>
      </c>
    </row>
    <row r="156" spans="1:16" x14ac:dyDescent="0.2">
      <c r="A156" s="17" t="s">
        <v>55</v>
      </c>
      <c r="B156" s="21" t="s">
        <v>191</v>
      </c>
      <c r="C156" s="21" t="s">
        <v>586</v>
      </c>
      <c r="D156" s="17" t="s">
        <v>57</v>
      </c>
      <c r="E156" s="22" t="s">
        <v>587</v>
      </c>
      <c r="F156" s="8" t="s">
        <v>100</v>
      </c>
      <c r="G156" s="23">
        <v>2.2000000000000002</v>
      </c>
      <c r="H156" s="24">
        <v>0</v>
      </c>
      <c r="I156" s="24">
        <f>ROUND(ROUND(H156,2)*ROUND(G156,3),2)</f>
        <v>0</v>
      </c>
      <c r="J156" s="8" t="s">
        <v>89</v>
      </c>
      <c r="K156" s="17"/>
      <c r="L156" s="17"/>
      <c r="M156" s="17"/>
      <c r="O156">
        <f>(I156*21)/100</f>
        <v>0</v>
      </c>
      <c r="P156" t="s">
        <v>23</v>
      </c>
    </row>
    <row r="157" spans="1:16" x14ac:dyDescent="0.2">
      <c r="A157" s="25" t="s">
        <v>61</v>
      </c>
      <c r="E157" s="15" t="s">
        <v>57</v>
      </c>
    </row>
    <row r="158" spans="1:16" x14ac:dyDescent="0.2">
      <c r="A158" s="26" t="s">
        <v>62</v>
      </c>
      <c r="E158" s="27" t="s">
        <v>588</v>
      </c>
    </row>
    <row r="159" spans="1:16" ht="76.5" x14ac:dyDescent="0.2">
      <c r="A159" t="s">
        <v>64</v>
      </c>
      <c r="E159" s="15" t="s">
        <v>589</v>
      </c>
    </row>
    <row r="160" spans="1:16" x14ac:dyDescent="0.2">
      <c r="A160" s="17" t="s">
        <v>55</v>
      </c>
      <c r="B160" s="21" t="s">
        <v>194</v>
      </c>
      <c r="C160" s="21" t="s">
        <v>590</v>
      </c>
      <c r="D160" s="17" t="s">
        <v>57</v>
      </c>
      <c r="E160" s="22" t="s">
        <v>591</v>
      </c>
      <c r="F160" s="8" t="s">
        <v>592</v>
      </c>
      <c r="G160" s="23">
        <v>909</v>
      </c>
      <c r="H160" s="24">
        <v>0</v>
      </c>
      <c r="I160" s="24">
        <f>ROUND(ROUND(H160,2)*ROUND(G160,3),2)</f>
        <v>0</v>
      </c>
      <c r="J160" s="8" t="s">
        <v>89</v>
      </c>
      <c r="K160" s="17"/>
      <c r="L160" s="17"/>
      <c r="M160" s="17"/>
      <c r="O160">
        <f>(I160*21)/100</f>
        <v>0</v>
      </c>
      <c r="P160" t="s">
        <v>23</v>
      </c>
    </row>
    <row r="161" spans="1:16" x14ac:dyDescent="0.2">
      <c r="A161" s="25" t="s">
        <v>61</v>
      </c>
      <c r="E161" s="15" t="s">
        <v>57</v>
      </c>
    </row>
    <row r="162" spans="1:16" ht="38.25" x14ac:dyDescent="0.2">
      <c r="A162" s="26" t="s">
        <v>62</v>
      </c>
      <c r="E162" s="27" t="s">
        <v>593</v>
      </c>
    </row>
    <row r="163" spans="1:16" ht="409.5" x14ac:dyDescent="0.2">
      <c r="A163" t="s">
        <v>64</v>
      </c>
      <c r="E163" s="15" t="s">
        <v>594</v>
      </c>
    </row>
    <row r="164" spans="1:16" x14ac:dyDescent="0.2">
      <c r="A164" s="17" t="s">
        <v>55</v>
      </c>
      <c r="B164" s="21" t="s">
        <v>197</v>
      </c>
      <c r="C164" s="21" t="s">
        <v>595</v>
      </c>
      <c r="D164" s="17" t="s">
        <v>57</v>
      </c>
      <c r="E164" s="22" t="s">
        <v>596</v>
      </c>
      <c r="F164" s="8" t="s">
        <v>592</v>
      </c>
      <c r="G164" s="23">
        <v>275</v>
      </c>
      <c r="H164" s="24">
        <v>0</v>
      </c>
      <c r="I164" s="24">
        <f>ROUND(ROUND(H164,2)*ROUND(G164,3),2)</f>
        <v>0</v>
      </c>
      <c r="J164" s="8" t="s">
        <v>89</v>
      </c>
      <c r="K164" s="17"/>
      <c r="L164" s="17"/>
      <c r="M164" s="17"/>
      <c r="O164">
        <f>(I164*21)/100</f>
        <v>0</v>
      </c>
      <c r="P164" t="s">
        <v>23</v>
      </c>
    </row>
    <row r="165" spans="1:16" x14ac:dyDescent="0.2">
      <c r="A165" s="25" t="s">
        <v>61</v>
      </c>
      <c r="E165" s="15" t="s">
        <v>57</v>
      </c>
    </row>
    <row r="166" spans="1:16" ht="25.5" x14ac:dyDescent="0.2">
      <c r="A166" s="26" t="s">
        <v>62</v>
      </c>
      <c r="E166" s="27" t="s">
        <v>597</v>
      </c>
    </row>
    <row r="167" spans="1:16" ht="357" x14ac:dyDescent="0.2">
      <c r="A167" t="s">
        <v>64</v>
      </c>
      <c r="E167" s="15" t="s">
        <v>598</v>
      </c>
    </row>
    <row r="168" spans="1:16" x14ac:dyDescent="0.2">
      <c r="A168" s="17" t="s">
        <v>55</v>
      </c>
      <c r="B168" s="21" t="s">
        <v>200</v>
      </c>
      <c r="C168" s="21" t="s">
        <v>599</v>
      </c>
      <c r="D168" s="17" t="s">
        <v>57</v>
      </c>
      <c r="E168" s="22" t="s">
        <v>600</v>
      </c>
      <c r="F168" s="8" t="s">
        <v>115</v>
      </c>
      <c r="G168" s="23">
        <v>27.08</v>
      </c>
      <c r="H168" s="24">
        <v>0</v>
      </c>
      <c r="I168" s="24">
        <f>ROUND(ROUND(H168,2)*ROUND(G168,3),2)</f>
        <v>0</v>
      </c>
      <c r="J168" s="8" t="s">
        <v>89</v>
      </c>
      <c r="K168" s="17"/>
      <c r="L168" s="17"/>
      <c r="M168" s="17"/>
      <c r="O168">
        <f>(I168*21)/100</f>
        <v>0</v>
      </c>
      <c r="P168" t="s">
        <v>23</v>
      </c>
    </row>
    <row r="169" spans="1:16" x14ac:dyDescent="0.2">
      <c r="A169" s="25" t="s">
        <v>61</v>
      </c>
      <c r="E169" s="15" t="s">
        <v>57</v>
      </c>
    </row>
    <row r="170" spans="1:16" ht="63.75" x14ac:dyDescent="0.2">
      <c r="A170" s="26" t="s">
        <v>62</v>
      </c>
      <c r="E170" s="27" t="s">
        <v>601</v>
      </c>
    </row>
    <row r="171" spans="1:16" ht="114.75" x14ac:dyDescent="0.2">
      <c r="A171" t="s">
        <v>64</v>
      </c>
      <c r="E171" s="15" t="s">
        <v>602</v>
      </c>
    </row>
    <row r="172" spans="1:16" x14ac:dyDescent="0.2">
      <c r="A172" s="17" t="s">
        <v>55</v>
      </c>
      <c r="B172" s="21" t="s">
        <v>203</v>
      </c>
      <c r="C172" s="21" t="s">
        <v>603</v>
      </c>
      <c r="D172" s="17" t="s">
        <v>57</v>
      </c>
      <c r="E172" s="22" t="s">
        <v>604</v>
      </c>
      <c r="F172" s="8" t="s">
        <v>112</v>
      </c>
      <c r="G172" s="23">
        <v>1015.5</v>
      </c>
      <c r="H172" s="24">
        <v>0</v>
      </c>
      <c r="I172" s="24">
        <f>ROUND(ROUND(H172,2)*ROUND(G172,3),2)</f>
        <v>0</v>
      </c>
      <c r="J172" s="8" t="s">
        <v>89</v>
      </c>
      <c r="K172" s="17"/>
      <c r="L172" s="17"/>
      <c r="M172" s="17"/>
      <c r="O172">
        <f>(I172*21)/100</f>
        <v>0</v>
      </c>
      <c r="P172" t="s">
        <v>23</v>
      </c>
    </row>
    <row r="173" spans="1:16" x14ac:dyDescent="0.2">
      <c r="A173" s="25" t="s">
        <v>61</v>
      </c>
      <c r="E173" s="15" t="s">
        <v>57</v>
      </c>
    </row>
    <row r="174" spans="1:16" ht="89.25" x14ac:dyDescent="0.2">
      <c r="A174" s="26" t="s">
        <v>62</v>
      </c>
      <c r="E174" s="27" t="s">
        <v>605</v>
      </c>
    </row>
    <row r="175" spans="1:16" ht="25.5" x14ac:dyDescent="0.2">
      <c r="A175" t="s">
        <v>64</v>
      </c>
      <c r="E175" s="15" t="s">
        <v>606</v>
      </c>
    </row>
    <row r="176" spans="1:16" x14ac:dyDescent="0.2">
      <c r="A176" s="17" t="s">
        <v>55</v>
      </c>
      <c r="B176" s="21" t="s">
        <v>206</v>
      </c>
      <c r="C176" s="21" t="s">
        <v>607</v>
      </c>
      <c r="D176" s="17" t="s">
        <v>57</v>
      </c>
      <c r="E176" s="22" t="s">
        <v>596</v>
      </c>
      <c r="F176" s="8" t="s">
        <v>59</v>
      </c>
      <c r="G176" s="23">
        <v>36</v>
      </c>
      <c r="H176" s="24">
        <v>0</v>
      </c>
      <c r="I176" s="24">
        <f>ROUND(ROUND(H176,2)*ROUND(G176,3),2)</f>
        <v>0</v>
      </c>
      <c r="J176" s="8" t="s">
        <v>89</v>
      </c>
      <c r="K176" s="17"/>
      <c r="L176" s="17"/>
      <c r="M176" s="17"/>
      <c r="O176">
        <f>(I176*21)/100</f>
        <v>0</v>
      </c>
      <c r="P176" t="s">
        <v>23</v>
      </c>
    </row>
    <row r="177" spans="1:18" x14ac:dyDescent="0.2">
      <c r="A177" s="25" t="s">
        <v>61</v>
      </c>
      <c r="E177" s="15" t="s">
        <v>608</v>
      </c>
    </row>
    <row r="178" spans="1:18" x14ac:dyDescent="0.2">
      <c r="A178" s="26" t="s">
        <v>62</v>
      </c>
      <c r="E178" s="27" t="s">
        <v>609</v>
      </c>
    </row>
    <row r="179" spans="1:18" ht="357" x14ac:dyDescent="0.2">
      <c r="A179" t="s">
        <v>64</v>
      </c>
      <c r="E179" s="15" t="s">
        <v>598</v>
      </c>
    </row>
    <row r="180" spans="1:18" x14ac:dyDescent="0.2">
      <c r="A180" s="17" t="s">
        <v>55</v>
      </c>
      <c r="B180" s="21" t="s">
        <v>209</v>
      </c>
      <c r="C180" s="21" t="s">
        <v>610</v>
      </c>
      <c r="D180" s="17" t="s">
        <v>57</v>
      </c>
      <c r="E180" s="22" t="s">
        <v>611</v>
      </c>
      <c r="F180" s="8" t="s">
        <v>59</v>
      </c>
      <c r="G180" s="23">
        <v>1</v>
      </c>
      <c r="H180" s="24">
        <v>0</v>
      </c>
      <c r="I180" s="24">
        <f>ROUND(ROUND(H180,2)*ROUND(G180,3),2)</f>
        <v>0</v>
      </c>
      <c r="J180" s="8" t="s">
        <v>89</v>
      </c>
      <c r="K180" s="17"/>
      <c r="L180" s="17"/>
      <c r="M180" s="17"/>
      <c r="O180">
        <f>(I180*21)/100</f>
        <v>0</v>
      </c>
      <c r="P180" t="s">
        <v>23</v>
      </c>
    </row>
    <row r="181" spans="1:18" x14ac:dyDescent="0.2">
      <c r="A181" s="25" t="s">
        <v>61</v>
      </c>
      <c r="E181" s="15" t="s">
        <v>57</v>
      </c>
    </row>
    <row r="182" spans="1:18" ht="38.25" x14ac:dyDescent="0.2">
      <c r="A182" s="26" t="s">
        <v>62</v>
      </c>
      <c r="E182" s="27" t="s">
        <v>612</v>
      </c>
    </row>
    <row r="183" spans="1:18" ht="89.25" x14ac:dyDescent="0.2">
      <c r="A183" t="s">
        <v>64</v>
      </c>
      <c r="E183" s="15" t="s">
        <v>613</v>
      </c>
    </row>
    <row r="184" spans="1:18" ht="12.75" customHeight="1" x14ac:dyDescent="0.2">
      <c r="A184" t="s">
        <v>53</v>
      </c>
      <c r="C184" s="28" t="s">
        <v>614</v>
      </c>
      <c r="E184" s="19" t="s">
        <v>615</v>
      </c>
      <c r="I184" s="29">
        <f>0+Q184</f>
        <v>0</v>
      </c>
      <c r="O184">
        <f>0+R184</f>
        <v>0</v>
      </c>
      <c r="Q184">
        <f>0+I185+I189</f>
        <v>0</v>
      </c>
      <c r="R184">
        <f>0+O185+O189</f>
        <v>0</v>
      </c>
    </row>
    <row r="185" spans="1:18" ht="25.5" x14ac:dyDescent="0.2">
      <c r="A185" s="17" t="s">
        <v>55</v>
      </c>
      <c r="B185" s="21" t="s">
        <v>212</v>
      </c>
      <c r="C185" s="21" t="s">
        <v>251</v>
      </c>
      <c r="D185" s="17" t="s">
        <v>57</v>
      </c>
      <c r="E185" s="22" t="s">
        <v>616</v>
      </c>
      <c r="F185" s="8" t="s">
        <v>103</v>
      </c>
      <c r="G185" s="23">
        <v>820</v>
      </c>
      <c r="H185" s="24">
        <v>0</v>
      </c>
      <c r="I185" s="24">
        <f>ROUND(ROUND(H185,2)*ROUND(G185,3),2)</f>
        <v>0</v>
      </c>
      <c r="J185" s="8" t="s">
        <v>60</v>
      </c>
      <c r="K185" s="17"/>
      <c r="L185" s="17"/>
      <c r="M185" s="17"/>
      <c r="O185">
        <f>(I185*21)/100</f>
        <v>0</v>
      </c>
      <c r="P185" t="s">
        <v>23</v>
      </c>
    </row>
    <row r="186" spans="1:18" ht="25.5" x14ac:dyDescent="0.2">
      <c r="A186" s="25" t="s">
        <v>61</v>
      </c>
      <c r="E186" s="15" t="s">
        <v>617</v>
      </c>
    </row>
    <row r="187" spans="1:18" ht="25.5" x14ac:dyDescent="0.2">
      <c r="A187" s="26" t="s">
        <v>62</v>
      </c>
      <c r="E187" s="27" t="s">
        <v>618</v>
      </c>
    </row>
    <row r="188" spans="1:18" ht="102" x14ac:dyDescent="0.2">
      <c r="A188" t="s">
        <v>64</v>
      </c>
      <c r="E188" s="15" t="s">
        <v>619</v>
      </c>
    </row>
    <row r="189" spans="1:18" ht="25.5" x14ac:dyDescent="0.2">
      <c r="A189" s="17" t="s">
        <v>55</v>
      </c>
      <c r="B189" s="21" t="s">
        <v>215</v>
      </c>
      <c r="C189" s="21" t="s">
        <v>620</v>
      </c>
      <c r="D189" s="17" t="s">
        <v>57</v>
      </c>
      <c r="E189" s="22" t="s">
        <v>621</v>
      </c>
      <c r="F189" s="8" t="s">
        <v>103</v>
      </c>
      <c r="G189" s="23">
        <v>67.7</v>
      </c>
      <c r="H189" s="24">
        <v>0</v>
      </c>
      <c r="I189" s="24">
        <f>ROUND(ROUND(H189,2)*ROUND(G189,3),2)</f>
        <v>0</v>
      </c>
      <c r="J189" s="8" t="s">
        <v>89</v>
      </c>
      <c r="K189" s="17"/>
      <c r="L189" s="17"/>
      <c r="M189" s="17"/>
      <c r="O189">
        <f>(I189*21)/100</f>
        <v>0</v>
      </c>
      <c r="P189" t="s">
        <v>23</v>
      </c>
    </row>
    <row r="190" spans="1:18" ht="25.5" x14ac:dyDescent="0.2">
      <c r="A190" s="25" t="s">
        <v>61</v>
      </c>
      <c r="E190" s="15" t="s">
        <v>617</v>
      </c>
    </row>
    <row r="191" spans="1:18" x14ac:dyDescent="0.2">
      <c r="A191" s="26" t="s">
        <v>62</v>
      </c>
      <c r="E191" s="27" t="s">
        <v>622</v>
      </c>
    </row>
    <row r="192" spans="1:18" ht="102" x14ac:dyDescent="0.2">
      <c r="A192" t="s">
        <v>64</v>
      </c>
      <c r="E192" s="15" t="s">
        <v>619</v>
      </c>
    </row>
  </sheetData>
  <mergeCells count="14">
    <mergeCell ref="G5:G6"/>
    <mergeCell ref="H5:I5"/>
    <mergeCell ref="J5:J6"/>
    <mergeCell ref="K5:M5"/>
    <mergeCell ref="C3:D3"/>
    <mergeCell ref="E3:F3"/>
    <mergeCell ref="C4:D4"/>
    <mergeCell ref="E4:F4"/>
    <mergeCell ref="F5:F6"/>
    <mergeCell ref="A5:A6"/>
    <mergeCell ref="B5:B6"/>
    <mergeCell ref="C5:C6"/>
    <mergeCell ref="D5:D6"/>
    <mergeCell ref="E5:E6"/>
  </mergeCells>
  <pageMargins left="0.75" right="0.75" top="1" bottom="1" header="0.5" footer="0.5"/>
  <pageSetup paperSize="9" scale="46" fitToHeight="0" orientation="portrait" horizontalDpi="300" verticalDpi="3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R87"/>
  <sheetViews>
    <sheetView workbookViewId="0">
      <pane ySplit="7" topLeftCell="A71" activePane="bottomLeft" state="frozen"/>
      <selection pane="bottomLeft" activeCell="H84" sqref="H84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1" max="13" width="9.140625" hidden="1" customWidth="1"/>
    <col min="15" max="18" width="9.140625" hidden="1" customWidth="1"/>
  </cols>
  <sheetData>
    <row r="1" spans="1:18" ht="12.75" customHeight="1" x14ac:dyDescent="0.2">
      <c r="A1" t="s">
        <v>11</v>
      </c>
      <c r="B1" s="2"/>
      <c r="D1" s="2"/>
      <c r="E1" s="3"/>
      <c r="F1" s="2"/>
      <c r="G1" s="2"/>
      <c r="H1" s="2"/>
      <c r="I1" s="2"/>
      <c r="J1" s="2"/>
      <c r="K1" s="2"/>
      <c r="L1" s="2"/>
      <c r="M1" s="2"/>
      <c r="P1" t="s">
        <v>22</v>
      </c>
    </row>
    <row r="2" spans="1:18" ht="39.950000000000003" customHeight="1" x14ac:dyDescent="0.2">
      <c r="B2" s="2"/>
      <c r="D2" s="2"/>
      <c r="E2" s="4" t="s">
        <v>13</v>
      </c>
      <c r="F2" s="2"/>
      <c r="G2" s="2"/>
      <c r="H2" s="9"/>
      <c r="I2" s="9"/>
      <c r="J2" s="2"/>
      <c r="K2" s="2"/>
      <c r="L2" s="2"/>
      <c r="M2" s="2"/>
      <c r="O2">
        <f>0+O8+O25+O58+O83</f>
        <v>0</v>
      </c>
      <c r="P2" t="s">
        <v>22</v>
      </c>
    </row>
    <row r="3" spans="1:18" ht="39.950000000000003" customHeight="1" x14ac:dyDescent="0.2">
      <c r="A3" t="s">
        <v>12</v>
      </c>
      <c r="B3" s="11" t="s">
        <v>14</v>
      </c>
      <c r="C3" s="36" t="s">
        <v>15</v>
      </c>
      <c r="D3" s="30"/>
      <c r="E3" s="37" t="s">
        <v>16</v>
      </c>
      <c r="F3" s="30"/>
      <c r="H3" s="8" t="s">
        <v>623</v>
      </c>
      <c r="I3" s="24">
        <f>0+I8+I25+I58+I83</f>
        <v>0</v>
      </c>
      <c r="J3" s="10" t="s">
        <v>0</v>
      </c>
      <c r="O3" t="s">
        <v>19</v>
      </c>
      <c r="P3" t="s">
        <v>23</v>
      </c>
    </row>
    <row r="4" spans="1:18" ht="39.950000000000003" customHeight="1" x14ac:dyDescent="0.2">
      <c r="A4" t="s">
        <v>17</v>
      </c>
      <c r="B4" s="13" t="s">
        <v>18</v>
      </c>
      <c r="C4" s="38" t="s">
        <v>623</v>
      </c>
      <c r="D4" s="30"/>
      <c r="E4" s="39" t="s">
        <v>624</v>
      </c>
      <c r="F4" s="30"/>
      <c r="O4" t="s">
        <v>20</v>
      </c>
      <c r="P4" t="s">
        <v>23</v>
      </c>
    </row>
    <row r="5" spans="1:18" ht="12.75" customHeight="1" x14ac:dyDescent="0.2">
      <c r="A5" s="35" t="s">
        <v>26</v>
      </c>
      <c r="B5" s="35" t="s">
        <v>28</v>
      </c>
      <c r="C5" s="35" t="s">
        <v>30</v>
      </c>
      <c r="D5" s="35" t="s">
        <v>31</v>
      </c>
      <c r="E5" s="35" t="s">
        <v>32</v>
      </c>
      <c r="F5" s="35" t="s">
        <v>34</v>
      </c>
      <c r="G5" s="35" t="s">
        <v>36</v>
      </c>
      <c r="H5" s="35" t="s">
        <v>38</v>
      </c>
      <c r="I5" s="35"/>
      <c r="J5" s="35" t="s">
        <v>43</v>
      </c>
      <c r="K5" s="35" t="s">
        <v>45</v>
      </c>
      <c r="L5" s="35"/>
      <c r="M5" s="35"/>
      <c r="O5" t="s">
        <v>21</v>
      </c>
      <c r="P5" t="s">
        <v>23</v>
      </c>
    </row>
    <row r="6" spans="1:18" ht="12.75" customHeight="1" x14ac:dyDescent="0.2">
      <c r="A6" s="35"/>
      <c r="B6" s="35"/>
      <c r="C6" s="35"/>
      <c r="D6" s="35"/>
      <c r="E6" s="35"/>
      <c r="F6" s="35"/>
      <c r="G6" s="35"/>
      <c r="H6" s="12" t="s">
        <v>39</v>
      </c>
      <c r="I6" s="12" t="s">
        <v>41</v>
      </c>
      <c r="J6" s="35"/>
      <c r="K6" s="12" t="s">
        <v>46</v>
      </c>
      <c r="L6" s="12" t="s">
        <v>47</v>
      </c>
      <c r="M6" s="12" t="s">
        <v>48</v>
      </c>
    </row>
    <row r="7" spans="1:18" ht="12.75" customHeight="1" x14ac:dyDescent="0.2">
      <c r="A7" s="12" t="s">
        <v>27</v>
      </c>
      <c r="B7" s="12" t="s">
        <v>29</v>
      </c>
      <c r="C7" s="12" t="s">
        <v>23</v>
      </c>
      <c r="D7" s="12" t="s">
        <v>22</v>
      </c>
      <c r="E7" s="12" t="s">
        <v>33</v>
      </c>
      <c r="F7" s="12" t="s">
        <v>35</v>
      </c>
      <c r="G7" s="12" t="s">
        <v>37</v>
      </c>
      <c r="H7" s="12" t="s">
        <v>40</v>
      </c>
      <c r="I7" s="12" t="s">
        <v>42</v>
      </c>
      <c r="J7" s="12" t="s">
        <v>44</v>
      </c>
      <c r="K7" s="12" t="s">
        <v>49</v>
      </c>
      <c r="L7" s="12" t="s">
        <v>50</v>
      </c>
      <c r="M7" s="12" t="s">
        <v>51</v>
      </c>
    </row>
    <row r="8" spans="1:18" ht="12.75" customHeight="1" x14ac:dyDescent="0.2">
      <c r="A8" t="s">
        <v>53</v>
      </c>
      <c r="C8" s="18" t="s">
        <v>29</v>
      </c>
      <c r="E8" s="19" t="s">
        <v>271</v>
      </c>
      <c r="I8" s="20">
        <f>0+Q8</f>
        <v>0</v>
      </c>
      <c r="O8">
        <f>0+R8</f>
        <v>0</v>
      </c>
      <c r="Q8">
        <f>0+I9+I13+I17+I21</f>
        <v>0</v>
      </c>
      <c r="R8">
        <f>0+O9+O13+O17+O21</f>
        <v>0</v>
      </c>
    </row>
    <row r="9" spans="1:18" x14ac:dyDescent="0.2">
      <c r="A9" s="17" t="s">
        <v>55</v>
      </c>
      <c r="B9" s="21" t="s">
        <v>29</v>
      </c>
      <c r="C9" s="21" t="s">
        <v>626</v>
      </c>
      <c r="D9" s="17" t="s">
        <v>57</v>
      </c>
      <c r="E9" s="22" t="s">
        <v>627</v>
      </c>
      <c r="F9" s="8" t="s">
        <v>115</v>
      </c>
      <c r="G9" s="23">
        <v>176</v>
      </c>
      <c r="H9" s="24">
        <v>0</v>
      </c>
      <c r="I9" s="24">
        <f>ROUND(ROUND(H9,2)*ROUND(G9,3),2)</f>
        <v>0</v>
      </c>
      <c r="J9" s="8" t="s">
        <v>628</v>
      </c>
      <c r="K9" s="17"/>
      <c r="L9" s="17"/>
      <c r="M9" s="17"/>
      <c r="O9">
        <f>(I9*21)/100</f>
        <v>0</v>
      </c>
      <c r="P9" t="s">
        <v>23</v>
      </c>
    </row>
    <row r="10" spans="1:18" x14ac:dyDescent="0.2">
      <c r="A10" s="25" t="s">
        <v>61</v>
      </c>
      <c r="E10" s="15" t="s">
        <v>627</v>
      </c>
    </row>
    <row r="11" spans="1:18" x14ac:dyDescent="0.2">
      <c r="A11" s="26" t="s">
        <v>62</v>
      </c>
      <c r="E11" s="27" t="s">
        <v>57</v>
      </c>
    </row>
    <row r="12" spans="1:18" x14ac:dyDescent="0.2">
      <c r="A12" t="s">
        <v>64</v>
      </c>
      <c r="E12" s="15" t="s">
        <v>57</v>
      </c>
    </row>
    <row r="13" spans="1:18" x14ac:dyDescent="0.2">
      <c r="A13" s="17" t="s">
        <v>55</v>
      </c>
      <c r="B13" s="21" t="s">
        <v>23</v>
      </c>
      <c r="C13" s="21" t="s">
        <v>629</v>
      </c>
      <c r="D13" s="17" t="s">
        <v>57</v>
      </c>
      <c r="E13" s="22" t="s">
        <v>630</v>
      </c>
      <c r="F13" s="8" t="s">
        <v>115</v>
      </c>
      <c r="G13" s="23">
        <v>24</v>
      </c>
      <c r="H13" s="24">
        <v>0</v>
      </c>
      <c r="I13" s="24">
        <f>ROUND(ROUND(H13,2)*ROUND(G13,3),2)</f>
        <v>0</v>
      </c>
      <c r="J13" s="8" t="s">
        <v>628</v>
      </c>
      <c r="K13" s="17"/>
      <c r="L13" s="17"/>
      <c r="M13" s="17"/>
      <c r="O13">
        <f>(I13*21)/100</f>
        <v>0</v>
      </c>
      <c r="P13" t="s">
        <v>23</v>
      </c>
    </row>
    <row r="14" spans="1:18" x14ac:dyDescent="0.2">
      <c r="A14" s="25" t="s">
        <v>61</v>
      </c>
      <c r="E14" s="15" t="s">
        <v>630</v>
      </c>
    </row>
    <row r="15" spans="1:18" x14ac:dyDescent="0.2">
      <c r="A15" s="26" t="s">
        <v>62</v>
      </c>
      <c r="E15" s="27" t="s">
        <v>57</v>
      </c>
    </row>
    <row r="16" spans="1:18" x14ac:dyDescent="0.2">
      <c r="A16" t="s">
        <v>64</v>
      </c>
      <c r="E16" s="15" t="s">
        <v>57</v>
      </c>
    </row>
    <row r="17" spans="1:18" x14ac:dyDescent="0.2">
      <c r="A17" s="17" t="s">
        <v>55</v>
      </c>
      <c r="B17" s="21" t="s">
        <v>22</v>
      </c>
      <c r="C17" s="21" t="s">
        <v>113</v>
      </c>
      <c r="D17" s="17" t="s">
        <v>57</v>
      </c>
      <c r="E17" s="22" t="s">
        <v>114</v>
      </c>
      <c r="F17" s="8" t="s">
        <v>115</v>
      </c>
      <c r="G17" s="23">
        <v>224</v>
      </c>
      <c r="H17" s="24">
        <v>0</v>
      </c>
      <c r="I17" s="24">
        <f>ROUND(ROUND(H17,2)*ROUND(G17,3),2)</f>
        <v>0</v>
      </c>
      <c r="J17" s="8" t="s">
        <v>628</v>
      </c>
      <c r="K17" s="17"/>
      <c r="L17" s="17"/>
      <c r="M17" s="17"/>
      <c r="O17">
        <f>(I17*21)/100</f>
        <v>0</v>
      </c>
      <c r="P17" t="s">
        <v>23</v>
      </c>
    </row>
    <row r="18" spans="1:18" x14ac:dyDescent="0.2">
      <c r="A18" s="25" t="s">
        <v>61</v>
      </c>
      <c r="E18" s="15" t="s">
        <v>114</v>
      </c>
    </row>
    <row r="19" spans="1:18" x14ac:dyDescent="0.2">
      <c r="A19" s="26" t="s">
        <v>62</v>
      </c>
      <c r="E19" s="27" t="s">
        <v>57</v>
      </c>
    </row>
    <row r="20" spans="1:18" x14ac:dyDescent="0.2">
      <c r="A20" t="s">
        <v>64</v>
      </c>
      <c r="E20" s="15" t="s">
        <v>57</v>
      </c>
    </row>
    <row r="21" spans="1:18" x14ac:dyDescent="0.2">
      <c r="A21" s="17" t="s">
        <v>55</v>
      </c>
      <c r="B21" s="21" t="s">
        <v>33</v>
      </c>
      <c r="C21" s="21" t="s">
        <v>122</v>
      </c>
      <c r="D21" s="17" t="s">
        <v>57</v>
      </c>
      <c r="E21" s="22" t="s">
        <v>123</v>
      </c>
      <c r="F21" s="8" t="s">
        <v>68</v>
      </c>
      <c r="G21" s="23">
        <v>250</v>
      </c>
      <c r="H21" s="24">
        <v>0</v>
      </c>
      <c r="I21" s="24">
        <f>ROUND(ROUND(H21,2)*ROUND(G21,3),2)</f>
        <v>0</v>
      </c>
      <c r="J21" s="8" t="s">
        <v>628</v>
      </c>
      <c r="K21" s="17"/>
      <c r="L21" s="17"/>
      <c r="M21" s="17"/>
      <c r="O21">
        <f>(I21*21)/100</f>
        <v>0</v>
      </c>
      <c r="P21" t="s">
        <v>23</v>
      </c>
    </row>
    <row r="22" spans="1:18" x14ac:dyDescent="0.2">
      <c r="A22" s="25" t="s">
        <v>61</v>
      </c>
      <c r="E22" s="15" t="s">
        <v>123</v>
      </c>
    </row>
    <row r="23" spans="1:18" x14ac:dyDescent="0.2">
      <c r="A23" s="26" t="s">
        <v>62</v>
      </c>
      <c r="E23" s="27" t="s">
        <v>57</v>
      </c>
    </row>
    <row r="24" spans="1:18" x14ac:dyDescent="0.2">
      <c r="A24" t="s">
        <v>64</v>
      </c>
      <c r="E24" s="15" t="s">
        <v>57</v>
      </c>
    </row>
    <row r="25" spans="1:18" ht="12.75" customHeight="1" x14ac:dyDescent="0.2">
      <c r="A25" t="s">
        <v>53</v>
      </c>
      <c r="C25" s="28" t="s">
        <v>631</v>
      </c>
      <c r="E25" s="19" t="s">
        <v>632</v>
      </c>
      <c r="I25" s="29">
        <f>0+Q25</f>
        <v>0</v>
      </c>
      <c r="O25">
        <f>0+R25</f>
        <v>0</v>
      </c>
      <c r="Q25">
        <f>0+I26+I30+I34+I38+I42+I46+I50+I54</f>
        <v>0</v>
      </c>
      <c r="R25">
        <f>0+O26+O30+O34+O38+O42+O46+O50+O54</f>
        <v>0</v>
      </c>
    </row>
    <row r="26" spans="1:18" x14ac:dyDescent="0.2">
      <c r="A26" s="17" t="s">
        <v>55</v>
      </c>
      <c r="B26" s="21" t="s">
        <v>35</v>
      </c>
      <c r="C26" s="21" t="s">
        <v>633</v>
      </c>
      <c r="D26" s="17" t="s">
        <v>57</v>
      </c>
      <c r="E26" s="22" t="s">
        <v>634</v>
      </c>
      <c r="F26" s="8" t="s">
        <v>635</v>
      </c>
      <c r="G26" s="23">
        <v>0.88</v>
      </c>
      <c r="H26" s="24">
        <v>0</v>
      </c>
      <c r="I26" s="24">
        <f>ROUND(ROUND(H26,2)*ROUND(G26,3),2)</f>
        <v>0</v>
      </c>
      <c r="J26" s="8" t="s">
        <v>628</v>
      </c>
      <c r="K26" s="17"/>
      <c r="L26" s="17"/>
      <c r="M26" s="17"/>
      <c r="O26">
        <f>(I26*21)/100</f>
        <v>0</v>
      </c>
      <c r="P26" t="s">
        <v>23</v>
      </c>
    </row>
    <row r="27" spans="1:18" x14ac:dyDescent="0.2">
      <c r="A27" s="25" t="s">
        <v>61</v>
      </c>
      <c r="E27" s="15" t="s">
        <v>634</v>
      </c>
    </row>
    <row r="28" spans="1:18" x14ac:dyDescent="0.2">
      <c r="A28" s="26" t="s">
        <v>62</v>
      </c>
      <c r="E28" s="27" t="s">
        <v>57</v>
      </c>
    </row>
    <row r="29" spans="1:18" x14ac:dyDescent="0.2">
      <c r="A29" t="s">
        <v>64</v>
      </c>
      <c r="E29" s="15" t="s">
        <v>57</v>
      </c>
    </row>
    <row r="30" spans="1:18" x14ac:dyDescent="0.2">
      <c r="A30" s="17" t="s">
        <v>55</v>
      </c>
      <c r="B30" s="21" t="s">
        <v>37</v>
      </c>
      <c r="C30" s="21" t="s">
        <v>636</v>
      </c>
      <c r="D30" s="17" t="s">
        <v>57</v>
      </c>
      <c r="E30" s="22" t="s">
        <v>637</v>
      </c>
      <c r="F30" s="8" t="s">
        <v>635</v>
      </c>
      <c r="G30" s="23">
        <v>0.88</v>
      </c>
      <c r="H30" s="24">
        <v>0</v>
      </c>
      <c r="I30" s="24">
        <f>ROUND(ROUND(H30,2)*ROUND(G30,3),2)</f>
        <v>0</v>
      </c>
      <c r="J30" s="8" t="s">
        <v>628</v>
      </c>
      <c r="K30" s="17"/>
      <c r="L30" s="17"/>
      <c r="M30" s="17"/>
      <c r="O30">
        <f>(I30*21)/100</f>
        <v>0</v>
      </c>
      <c r="P30" t="s">
        <v>23</v>
      </c>
    </row>
    <row r="31" spans="1:18" x14ac:dyDescent="0.2">
      <c r="A31" s="25" t="s">
        <v>61</v>
      </c>
      <c r="E31" s="15" t="s">
        <v>637</v>
      </c>
    </row>
    <row r="32" spans="1:18" x14ac:dyDescent="0.2">
      <c r="A32" s="26" t="s">
        <v>62</v>
      </c>
      <c r="E32" s="27" t="s">
        <v>57</v>
      </c>
    </row>
    <row r="33" spans="1:16" x14ac:dyDescent="0.2">
      <c r="A33" t="s">
        <v>64</v>
      </c>
      <c r="E33" s="15" t="s">
        <v>57</v>
      </c>
    </row>
    <row r="34" spans="1:16" x14ac:dyDescent="0.2">
      <c r="A34" s="17" t="s">
        <v>55</v>
      </c>
      <c r="B34" s="21" t="s">
        <v>105</v>
      </c>
      <c r="C34" s="21" t="s">
        <v>638</v>
      </c>
      <c r="D34" s="17" t="s">
        <v>57</v>
      </c>
      <c r="E34" s="22" t="s">
        <v>639</v>
      </c>
      <c r="F34" s="8" t="s">
        <v>635</v>
      </c>
      <c r="G34" s="23">
        <v>4.32</v>
      </c>
      <c r="H34" s="24">
        <v>0</v>
      </c>
      <c r="I34" s="24">
        <f>ROUND(ROUND(H34,2)*ROUND(G34,3),2)</f>
        <v>0</v>
      </c>
      <c r="J34" s="8" t="s">
        <v>628</v>
      </c>
      <c r="K34" s="17"/>
      <c r="L34" s="17"/>
      <c r="M34" s="17"/>
      <c r="O34">
        <f>(I34*21)/100</f>
        <v>0</v>
      </c>
      <c r="P34" t="s">
        <v>23</v>
      </c>
    </row>
    <row r="35" spans="1:16" x14ac:dyDescent="0.2">
      <c r="A35" s="25" t="s">
        <v>61</v>
      </c>
      <c r="E35" s="15" t="s">
        <v>639</v>
      </c>
    </row>
    <row r="36" spans="1:16" x14ac:dyDescent="0.2">
      <c r="A36" s="26" t="s">
        <v>62</v>
      </c>
      <c r="E36" s="27" t="s">
        <v>57</v>
      </c>
    </row>
    <row r="37" spans="1:16" x14ac:dyDescent="0.2">
      <c r="A37" t="s">
        <v>64</v>
      </c>
      <c r="E37" s="15" t="s">
        <v>57</v>
      </c>
    </row>
    <row r="38" spans="1:16" x14ac:dyDescent="0.2">
      <c r="A38" s="17" t="s">
        <v>55</v>
      </c>
      <c r="B38" s="21" t="s">
        <v>109</v>
      </c>
      <c r="C38" s="21" t="s">
        <v>640</v>
      </c>
      <c r="D38" s="17" t="s">
        <v>57</v>
      </c>
      <c r="E38" s="22" t="s">
        <v>641</v>
      </c>
      <c r="F38" s="8" t="s">
        <v>635</v>
      </c>
      <c r="G38" s="23">
        <v>4.32</v>
      </c>
      <c r="H38" s="24">
        <v>0</v>
      </c>
      <c r="I38" s="24">
        <f>ROUND(ROUND(H38,2)*ROUND(G38,3),2)</f>
        <v>0</v>
      </c>
      <c r="J38" s="8" t="s">
        <v>628</v>
      </c>
      <c r="K38" s="17"/>
      <c r="L38" s="17"/>
      <c r="M38" s="17"/>
      <c r="O38">
        <f>(I38*21)/100</f>
        <v>0</v>
      </c>
      <c r="P38" t="s">
        <v>23</v>
      </c>
    </row>
    <row r="39" spans="1:16" x14ac:dyDescent="0.2">
      <c r="A39" s="25" t="s">
        <v>61</v>
      </c>
      <c r="E39" s="15" t="s">
        <v>641</v>
      </c>
    </row>
    <row r="40" spans="1:16" x14ac:dyDescent="0.2">
      <c r="A40" s="26" t="s">
        <v>62</v>
      </c>
      <c r="E40" s="27" t="s">
        <v>57</v>
      </c>
    </row>
    <row r="41" spans="1:16" x14ac:dyDescent="0.2">
      <c r="A41" t="s">
        <v>64</v>
      </c>
      <c r="E41" s="15" t="s">
        <v>57</v>
      </c>
    </row>
    <row r="42" spans="1:16" x14ac:dyDescent="0.2">
      <c r="A42" s="17" t="s">
        <v>55</v>
      </c>
      <c r="B42" s="21" t="s">
        <v>40</v>
      </c>
      <c r="C42" s="21" t="s">
        <v>642</v>
      </c>
      <c r="D42" s="17" t="s">
        <v>57</v>
      </c>
      <c r="E42" s="22" t="s">
        <v>643</v>
      </c>
      <c r="F42" s="8" t="s">
        <v>95</v>
      </c>
      <c r="G42" s="23">
        <v>24</v>
      </c>
      <c r="H42" s="24">
        <v>0</v>
      </c>
      <c r="I42" s="24">
        <f>ROUND(ROUND(H42,2)*ROUND(G42,3),2)</f>
        <v>0</v>
      </c>
      <c r="J42" s="8" t="s">
        <v>628</v>
      </c>
      <c r="K42" s="17"/>
      <c r="L42" s="17"/>
      <c r="M42" s="17"/>
      <c r="O42">
        <f>(I42*21)/100</f>
        <v>0</v>
      </c>
      <c r="P42" t="s">
        <v>23</v>
      </c>
    </row>
    <row r="43" spans="1:16" x14ac:dyDescent="0.2">
      <c r="A43" s="25" t="s">
        <v>61</v>
      </c>
      <c r="E43" s="15" t="s">
        <v>643</v>
      </c>
    </row>
    <row r="44" spans="1:16" x14ac:dyDescent="0.2">
      <c r="A44" s="26" t="s">
        <v>62</v>
      </c>
      <c r="E44" s="27" t="s">
        <v>57</v>
      </c>
    </row>
    <row r="45" spans="1:16" x14ac:dyDescent="0.2">
      <c r="A45" t="s">
        <v>64</v>
      </c>
      <c r="E45" s="15" t="s">
        <v>57</v>
      </c>
    </row>
    <row r="46" spans="1:16" x14ac:dyDescent="0.2">
      <c r="A46" s="17" t="s">
        <v>55</v>
      </c>
      <c r="B46" s="21" t="s">
        <v>42</v>
      </c>
      <c r="C46" s="21" t="s">
        <v>644</v>
      </c>
      <c r="D46" s="17" t="s">
        <v>57</v>
      </c>
      <c r="E46" s="22" t="s">
        <v>645</v>
      </c>
      <c r="F46" s="8" t="s">
        <v>95</v>
      </c>
      <c r="G46" s="23">
        <v>24</v>
      </c>
      <c r="H46" s="24">
        <v>0</v>
      </c>
      <c r="I46" s="24">
        <f>ROUND(ROUND(H46,2)*ROUND(G46,3),2)</f>
        <v>0</v>
      </c>
      <c r="J46" s="8" t="s">
        <v>628</v>
      </c>
      <c r="K46" s="17"/>
      <c r="L46" s="17"/>
      <c r="M46" s="17"/>
      <c r="O46">
        <f>(I46*21)/100</f>
        <v>0</v>
      </c>
      <c r="P46" t="s">
        <v>23</v>
      </c>
    </row>
    <row r="47" spans="1:16" x14ac:dyDescent="0.2">
      <c r="A47" s="25" t="s">
        <v>61</v>
      </c>
      <c r="E47" s="15" t="s">
        <v>645</v>
      </c>
    </row>
    <row r="48" spans="1:16" x14ac:dyDescent="0.2">
      <c r="A48" s="26" t="s">
        <v>62</v>
      </c>
      <c r="E48" s="27" t="s">
        <v>57</v>
      </c>
    </row>
    <row r="49" spans="1:18" x14ac:dyDescent="0.2">
      <c r="A49" t="s">
        <v>64</v>
      </c>
      <c r="E49" s="15" t="s">
        <v>57</v>
      </c>
    </row>
    <row r="50" spans="1:18" x14ac:dyDescent="0.2">
      <c r="A50" s="17" t="s">
        <v>55</v>
      </c>
      <c r="B50" s="21" t="s">
        <v>44</v>
      </c>
      <c r="C50" s="21" t="s">
        <v>646</v>
      </c>
      <c r="D50" s="17" t="s">
        <v>57</v>
      </c>
      <c r="E50" s="22" t="s">
        <v>647</v>
      </c>
      <c r="F50" s="8" t="s">
        <v>88</v>
      </c>
      <c r="G50" s="23">
        <v>1</v>
      </c>
      <c r="H50" s="24">
        <v>0</v>
      </c>
      <c r="I50" s="24">
        <f>ROUND(ROUND(H50,2)*ROUND(G50,3),2)</f>
        <v>0</v>
      </c>
      <c r="J50" s="8" t="s">
        <v>89</v>
      </c>
      <c r="K50" s="17"/>
      <c r="L50" s="17"/>
      <c r="M50" s="17"/>
      <c r="O50">
        <f>(I50*21)/100</f>
        <v>0</v>
      </c>
      <c r="P50" t="s">
        <v>23</v>
      </c>
    </row>
    <row r="51" spans="1:18" x14ac:dyDescent="0.2">
      <c r="A51" s="25" t="s">
        <v>61</v>
      </c>
      <c r="E51" s="15" t="s">
        <v>647</v>
      </c>
    </row>
    <row r="52" spans="1:18" x14ac:dyDescent="0.2">
      <c r="A52" s="26" t="s">
        <v>62</v>
      </c>
      <c r="E52" s="27" t="s">
        <v>57</v>
      </c>
    </row>
    <row r="53" spans="1:18" x14ac:dyDescent="0.2">
      <c r="A53" t="s">
        <v>64</v>
      </c>
      <c r="E53" s="15" t="s">
        <v>57</v>
      </c>
    </row>
    <row r="54" spans="1:18" x14ac:dyDescent="0.2">
      <c r="A54" s="17" t="s">
        <v>55</v>
      </c>
      <c r="B54" s="21" t="s">
        <v>49</v>
      </c>
      <c r="C54" s="21" t="s">
        <v>648</v>
      </c>
      <c r="D54" s="17" t="s">
        <v>57</v>
      </c>
      <c r="E54" s="22" t="s">
        <v>649</v>
      </c>
      <c r="F54" s="8" t="s">
        <v>88</v>
      </c>
      <c r="G54" s="23">
        <v>1</v>
      </c>
      <c r="H54" s="24">
        <v>0</v>
      </c>
      <c r="I54" s="24">
        <f>ROUND(ROUND(H54,2)*ROUND(G54,3),2)</f>
        <v>0</v>
      </c>
      <c r="J54" s="8" t="s">
        <v>89</v>
      </c>
      <c r="K54" s="17"/>
      <c r="L54" s="17"/>
      <c r="M54" s="17"/>
      <c r="O54">
        <f>(I54*21)/100</f>
        <v>0</v>
      </c>
      <c r="P54" t="s">
        <v>23</v>
      </c>
    </row>
    <row r="55" spans="1:18" x14ac:dyDescent="0.2">
      <c r="A55" s="25" t="s">
        <v>61</v>
      </c>
      <c r="E55" s="15" t="s">
        <v>649</v>
      </c>
    </row>
    <row r="56" spans="1:18" x14ac:dyDescent="0.2">
      <c r="A56" s="26" t="s">
        <v>62</v>
      </c>
      <c r="E56" s="27" t="s">
        <v>57</v>
      </c>
    </row>
    <row r="57" spans="1:18" x14ac:dyDescent="0.2">
      <c r="A57" t="s">
        <v>64</v>
      </c>
      <c r="E57" s="15" t="s">
        <v>57</v>
      </c>
    </row>
    <row r="58" spans="1:18" ht="12.75" customHeight="1" x14ac:dyDescent="0.2">
      <c r="A58" t="s">
        <v>53</v>
      </c>
      <c r="C58" s="28" t="s">
        <v>650</v>
      </c>
      <c r="E58" s="19" t="s">
        <v>651</v>
      </c>
      <c r="I58" s="29">
        <f>0+Q58</f>
        <v>0</v>
      </c>
      <c r="O58">
        <f>0+R58</f>
        <v>0</v>
      </c>
      <c r="Q58">
        <f>0+I59+I63+I67+I71+I75+I79</f>
        <v>0</v>
      </c>
      <c r="R58">
        <f>0+O59+O63+O67+O71+O75+O79</f>
        <v>0</v>
      </c>
    </row>
    <row r="59" spans="1:18" x14ac:dyDescent="0.2">
      <c r="A59" s="17" t="s">
        <v>55</v>
      </c>
      <c r="B59" s="21" t="s">
        <v>50</v>
      </c>
      <c r="C59" s="21" t="s">
        <v>130</v>
      </c>
      <c r="D59" s="17" t="s">
        <v>57</v>
      </c>
      <c r="E59" s="22" t="s">
        <v>131</v>
      </c>
      <c r="F59" s="8" t="s">
        <v>100</v>
      </c>
      <c r="G59" s="23">
        <v>50</v>
      </c>
      <c r="H59" s="24">
        <v>0</v>
      </c>
      <c r="I59" s="24">
        <f>ROUND(ROUND(H59,2)*ROUND(G59,3),2)</f>
        <v>0</v>
      </c>
      <c r="J59" s="8" t="s">
        <v>628</v>
      </c>
      <c r="K59" s="17"/>
      <c r="L59" s="17"/>
      <c r="M59" s="17"/>
      <c r="O59">
        <f>(I59*21)/100</f>
        <v>0</v>
      </c>
      <c r="P59" t="s">
        <v>23</v>
      </c>
    </row>
    <row r="60" spans="1:18" x14ac:dyDescent="0.2">
      <c r="A60" s="25" t="s">
        <v>61</v>
      </c>
      <c r="E60" s="15" t="s">
        <v>131</v>
      </c>
    </row>
    <row r="61" spans="1:18" x14ac:dyDescent="0.2">
      <c r="A61" s="26" t="s">
        <v>62</v>
      </c>
      <c r="E61" s="27" t="s">
        <v>57</v>
      </c>
    </row>
    <row r="62" spans="1:18" x14ac:dyDescent="0.2">
      <c r="A62" t="s">
        <v>64</v>
      </c>
      <c r="E62" s="15" t="s">
        <v>57</v>
      </c>
    </row>
    <row r="63" spans="1:18" ht="25.5" x14ac:dyDescent="0.2">
      <c r="A63" s="17" t="s">
        <v>55</v>
      </c>
      <c r="B63" s="21" t="s">
        <v>51</v>
      </c>
      <c r="C63" s="21" t="s">
        <v>652</v>
      </c>
      <c r="D63" s="17" t="s">
        <v>57</v>
      </c>
      <c r="E63" s="22" t="s">
        <v>653</v>
      </c>
      <c r="F63" s="8" t="s">
        <v>100</v>
      </c>
      <c r="G63" s="23">
        <v>25</v>
      </c>
      <c r="H63" s="24">
        <v>0</v>
      </c>
      <c r="I63" s="24">
        <f>ROUND(ROUND(H63,2)*ROUND(G63,3),2)</f>
        <v>0</v>
      </c>
      <c r="J63" s="8" t="s">
        <v>628</v>
      </c>
      <c r="K63" s="17"/>
      <c r="L63" s="17"/>
      <c r="M63" s="17"/>
      <c r="O63">
        <f>(I63*21)/100</f>
        <v>0</v>
      </c>
      <c r="P63" t="s">
        <v>23</v>
      </c>
    </row>
    <row r="64" spans="1:18" ht="25.5" x14ac:dyDescent="0.2">
      <c r="A64" s="25" t="s">
        <v>61</v>
      </c>
      <c r="E64" s="15" t="s">
        <v>653</v>
      </c>
    </row>
    <row r="65" spans="1:16" x14ac:dyDescent="0.2">
      <c r="A65" s="26" t="s">
        <v>62</v>
      </c>
      <c r="E65" s="27" t="s">
        <v>57</v>
      </c>
    </row>
    <row r="66" spans="1:16" x14ac:dyDescent="0.2">
      <c r="A66" t="s">
        <v>64</v>
      </c>
      <c r="E66" s="15" t="s">
        <v>57</v>
      </c>
    </row>
    <row r="67" spans="1:16" x14ac:dyDescent="0.2">
      <c r="A67" s="17" t="s">
        <v>55</v>
      </c>
      <c r="B67" s="21" t="s">
        <v>126</v>
      </c>
      <c r="C67" s="21" t="s">
        <v>133</v>
      </c>
      <c r="D67" s="17" t="s">
        <v>57</v>
      </c>
      <c r="E67" s="22" t="s">
        <v>134</v>
      </c>
      <c r="F67" s="8" t="s">
        <v>100</v>
      </c>
      <c r="G67" s="23">
        <v>35</v>
      </c>
      <c r="H67" s="24">
        <v>0</v>
      </c>
      <c r="I67" s="24">
        <f>ROUND(ROUND(H67,2)*ROUND(G67,3),2)</f>
        <v>0</v>
      </c>
      <c r="J67" s="8" t="s">
        <v>628</v>
      </c>
      <c r="K67" s="17"/>
      <c r="L67" s="17"/>
      <c r="M67" s="17"/>
      <c r="O67">
        <f>(I67*21)/100</f>
        <v>0</v>
      </c>
      <c r="P67" t="s">
        <v>23</v>
      </c>
    </row>
    <row r="68" spans="1:16" x14ac:dyDescent="0.2">
      <c r="A68" s="25" t="s">
        <v>61</v>
      </c>
      <c r="E68" s="15" t="s">
        <v>134</v>
      </c>
    </row>
    <row r="69" spans="1:16" x14ac:dyDescent="0.2">
      <c r="A69" s="26" t="s">
        <v>62</v>
      </c>
      <c r="E69" s="27" t="s">
        <v>57</v>
      </c>
    </row>
    <row r="70" spans="1:16" x14ac:dyDescent="0.2">
      <c r="A70" t="s">
        <v>64</v>
      </c>
      <c r="E70" s="15" t="s">
        <v>57</v>
      </c>
    </row>
    <row r="71" spans="1:16" ht="25.5" x14ac:dyDescent="0.2">
      <c r="A71" s="17" t="s">
        <v>55</v>
      </c>
      <c r="B71" s="21" t="s">
        <v>129</v>
      </c>
      <c r="C71" s="21" t="s">
        <v>654</v>
      </c>
      <c r="D71" s="17" t="s">
        <v>57</v>
      </c>
      <c r="E71" s="22" t="s">
        <v>655</v>
      </c>
      <c r="F71" s="8" t="s">
        <v>100</v>
      </c>
      <c r="G71" s="23">
        <v>40</v>
      </c>
      <c r="H71" s="24">
        <v>0</v>
      </c>
      <c r="I71" s="24">
        <f>ROUND(ROUND(H71,2)*ROUND(G71,3),2)</f>
        <v>0</v>
      </c>
      <c r="J71" s="8" t="s">
        <v>89</v>
      </c>
      <c r="K71" s="17"/>
      <c r="L71" s="17"/>
      <c r="M71" s="17"/>
      <c r="O71">
        <f>(I71*21)/100</f>
        <v>0</v>
      </c>
      <c r="P71" t="s">
        <v>23</v>
      </c>
    </row>
    <row r="72" spans="1:16" ht="25.5" x14ac:dyDescent="0.2">
      <c r="A72" s="25" t="s">
        <v>61</v>
      </c>
      <c r="E72" s="15" t="s">
        <v>656</v>
      </c>
    </row>
    <row r="73" spans="1:16" x14ac:dyDescent="0.2">
      <c r="A73" s="26" t="s">
        <v>62</v>
      </c>
      <c r="E73" s="27" t="s">
        <v>57</v>
      </c>
    </row>
    <row r="74" spans="1:16" x14ac:dyDescent="0.2">
      <c r="A74" t="s">
        <v>64</v>
      </c>
      <c r="E74" s="15" t="s">
        <v>57</v>
      </c>
    </row>
    <row r="75" spans="1:16" ht="25.5" x14ac:dyDescent="0.2">
      <c r="A75" s="17" t="s">
        <v>55</v>
      </c>
      <c r="B75" s="21" t="s">
        <v>132</v>
      </c>
      <c r="C75" s="21" t="s">
        <v>154</v>
      </c>
      <c r="D75" s="17" t="s">
        <v>57</v>
      </c>
      <c r="E75" s="22" t="s">
        <v>155</v>
      </c>
      <c r="F75" s="8" t="s">
        <v>59</v>
      </c>
      <c r="G75" s="23">
        <v>4</v>
      </c>
      <c r="H75" s="24">
        <v>0</v>
      </c>
      <c r="I75" s="24">
        <f>ROUND(ROUND(H75,2)*ROUND(G75,3),2)</f>
        <v>0</v>
      </c>
      <c r="J75" s="8" t="s">
        <v>628</v>
      </c>
      <c r="K75" s="17"/>
      <c r="L75" s="17"/>
      <c r="M75" s="17"/>
      <c r="O75">
        <f>(I75*21)/100</f>
        <v>0</v>
      </c>
      <c r="P75" t="s">
        <v>23</v>
      </c>
    </row>
    <row r="76" spans="1:16" ht="25.5" x14ac:dyDescent="0.2">
      <c r="A76" s="25" t="s">
        <v>61</v>
      </c>
      <c r="E76" s="15" t="s">
        <v>155</v>
      </c>
    </row>
    <row r="77" spans="1:16" x14ac:dyDescent="0.2">
      <c r="A77" s="26" t="s">
        <v>62</v>
      </c>
      <c r="E77" s="27" t="s">
        <v>57</v>
      </c>
    </row>
    <row r="78" spans="1:16" x14ac:dyDescent="0.2">
      <c r="A78" t="s">
        <v>64</v>
      </c>
      <c r="E78" s="15" t="s">
        <v>57</v>
      </c>
    </row>
    <row r="79" spans="1:16" x14ac:dyDescent="0.2">
      <c r="A79" s="17" t="s">
        <v>55</v>
      </c>
      <c r="B79" s="21" t="s">
        <v>135</v>
      </c>
      <c r="C79" s="21" t="s">
        <v>657</v>
      </c>
      <c r="D79" s="17" t="s">
        <v>57</v>
      </c>
      <c r="E79" s="22" t="s">
        <v>658</v>
      </c>
      <c r="F79" s="8" t="s">
        <v>100</v>
      </c>
      <c r="G79" s="23">
        <v>40</v>
      </c>
      <c r="H79" s="24">
        <v>0</v>
      </c>
      <c r="I79" s="24">
        <f>ROUND(ROUND(H79,2)*ROUND(G79,3),2)</f>
        <v>0</v>
      </c>
      <c r="J79" s="8" t="s">
        <v>628</v>
      </c>
      <c r="K79" s="17"/>
      <c r="L79" s="17"/>
      <c r="M79" s="17"/>
      <c r="O79">
        <f>(I79*21)/100</f>
        <v>0</v>
      </c>
      <c r="P79" t="s">
        <v>23</v>
      </c>
    </row>
    <row r="80" spans="1:16" x14ac:dyDescent="0.2">
      <c r="A80" s="25" t="s">
        <v>61</v>
      </c>
      <c r="E80" s="15" t="s">
        <v>658</v>
      </c>
    </row>
    <row r="81" spans="1:18" x14ac:dyDescent="0.2">
      <c r="A81" s="26" t="s">
        <v>62</v>
      </c>
      <c r="E81" s="27" t="s">
        <v>57</v>
      </c>
    </row>
    <row r="82" spans="1:18" x14ac:dyDescent="0.2">
      <c r="A82" t="s">
        <v>64</v>
      </c>
      <c r="E82" s="15" t="s">
        <v>57</v>
      </c>
    </row>
    <row r="83" spans="1:18" ht="12.75" customHeight="1" x14ac:dyDescent="0.2">
      <c r="A83" t="s">
        <v>53</v>
      </c>
      <c r="C83" s="28" t="s">
        <v>659</v>
      </c>
      <c r="E83" s="19" t="s">
        <v>660</v>
      </c>
      <c r="I83" s="29">
        <f>0+Q83</f>
        <v>0</v>
      </c>
      <c r="O83">
        <f>0+R83</f>
        <v>0</v>
      </c>
      <c r="Q83">
        <f>0+I84</f>
        <v>0</v>
      </c>
      <c r="R83">
        <f>0+O84</f>
        <v>0</v>
      </c>
    </row>
    <row r="84" spans="1:18" x14ac:dyDescent="0.2">
      <c r="A84" s="17" t="s">
        <v>55</v>
      </c>
      <c r="B84" s="21" t="s">
        <v>138</v>
      </c>
      <c r="C84" s="21" t="s">
        <v>661</v>
      </c>
      <c r="D84" s="17" t="s">
        <v>57</v>
      </c>
      <c r="E84" s="22" t="s">
        <v>662</v>
      </c>
      <c r="F84" s="8" t="s">
        <v>88</v>
      </c>
      <c r="G84" s="23">
        <v>1</v>
      </c>
      <c r="H84" s="24">
        <v>0</v>
      </c>
      <c r="I84" s="24">
        <f>ROUND(ROUND(H84,2)*ROUND(G84,3),2)</f>
        <v>0</v>
      </c>
      <c r="J84" s="8" t="s">
        <v>628</v>
      </c>
      <c r="K84" s="17"/>
      <c r="L84" s="17"/>
      <c r="M84" s="17"/>
      <c r="O84">
        <f>(I84*21)/100</f>
        <v>0</v>
      </c>
      <c r="P84" t="s">
        <v>23</v>
      </c>
    </row>
    <row r="85" spans="1:18" x14ac:dyDescent="0.2">
      <c r="A85" s="25" t="s">
        <v>61</v>
      </c>
      <c r="E85" s="15" t="s">
        <v>662</v>
      </c>
    </row>
    <row r="86" spans="1:18" x14ac:dyDescent="0.2">
      <c r="A86" s="26" t="s">
        <v>62</v>
      </c>
      <c r="E86" s="27" t="s">
        <v>57</v>
      </c>
    </row>
    <row r="87" spans="1:18" x14ac:dyDescent="0.2">
      <c r="A87" t="s">
        <v>64</v>
      </c>
      <c r="E87" s="15" t="s">
        <v>57</v>
      </c>
    </row>
  </sheetData>
  <mergeCells count="14">
    <mergeCell ref="G5:G6"/>
    <mergeCell ref="H5:I5"/>
    <mergeCell ref="J5:J6"/>
    <mergeCell ref="K5:M5"/>
    <mergeCell ref="C3:D3"/>
    <mergeCell ref="E3:F3"/>
    <mergeCell ref="C4:D4"/>
    <mergeCell ref="E4:F4"/>
    <mergeCell ref="F5:F6"/>
    <mergeCell ref="A5:A6"/>
    <mergeCell ref="B5:B6"/>
    <mergeCell ref="C5:C6"/>
    <mergeCell ref="D5:D6"/>
    <mergeCell ref="E5:E6"/>
  </mergeCells>
  <pageMargins left="0.75" right="0.75" top="1" bottom="1" header="0.5" footer="0.5"/>
  <pageSetup paperSize="9" scale="46" fitToHeight="0" orientation="portrait" horizontalDpi="300" verticalDpi="3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R60"/>
  <sheetViews>
    <sheetView zoomScale="80" zoomScaleNormal="80" workbookViewId="0">
      <pane ySplit="7" topLeftCell="A50" activePane="bottomLeft" state="frozen"/>
      <selection pane="bottomLeft" activeCell="H57" sqref="H57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1" max="13" width="9.140625" hidden="1" customWidth="1"/>
    <col min="15" max="18" width="9.140625" hidden="1" customWidth="1"/>
  </cols>
  <sheetData>
    <row r="1" spans="1:18" ht="12.75" customHeight="1" x14ac:dyDescent="0.2">
      <c r="A1" t="s">
        <v>11</v>
      </c>
      <c r="B1" s="2"/>
      <c r="D1" s="2"/>
      <c r="E1" s="3"/>
      <c r="F1" s="2"/>
      <c r="G1" s="2"/>
      <c r="H1" s="2"/>
      <c r="I1" s="2"/>
      <c r="J1" s="2"/>
      <c r="K1" s="2"/>
      <c r="L1" s="2"/>
      <c r="M1" s="2"/>
      <c r="P1" t="s">
        <v>22</v>
      </c>
    </row>
    <row r="2" spans="1:18" ht="39.950000000000003" customHeight="1" x14ac:dyDescent="0.2">
      <c r="B2" s="2"/>
      <c r="D2" s="2"/>
      <c r="E2" s="4" t="s">
        <v>13</v>
      </c>
      <c r="F2" s="2"/>
      <c r="G2" s="2"/>
      <c r="H2" s="9"/>
      <c r="I2" s="9"/>
      <c r="J2" s="2"/>
      <c r="K2" s="2"/>
      <c r="L2" s="2"/>
      <c r="M2" s="2"/>
      <c r="O2">
        <f>0+O8+O17+O34+O43+O48</f>
        <v>0</v>
      </c>
      <c r="P2" t="s">
        <v>22</v>
      </c>
    </row>
    <row r="3" spans="1:18" ht="39.950000000000003" customHeight="1" x14ac:dyDescent="0.2">
      <c r="A3" t="s">
        <v>12</v>
      </c>
      <c r="B3" s="11" t="s">
        <v>14</v>
      </c>
      <c r="C3" s="36" t="s">
        <v>15</v>
      </c>
      <c r="D3" s="30"/>
      <c r="E3" s="37" t="s">
        <v>16</v>
      </c>
      <c r="F3" s="30"/>
      <c r="H3" s="8" t="s">
        <v>663</v>
      </c>
      <c r="I3" s="24">
        <f>0+I8+I17+I34+I43+I48</f>
        <v>0</v>
      </c>
      <c r="J3" s="10" t="s">
        <v>0</v>
      </c>
      <c r="O3" t="s">
        <v>19</v>
      </c>
      <c r="P3" t="s">
        <v>23</v>
      </c>
    </row>
    <row r="4" spans="1:18" ht="39.950000000000003" customHeight="1" x14ac:dyDescent="0.2">
      <c r="A4" t="s">
        <v>17</v>
      </c>
      <c r="B4" s="13" t="s">
        <v>18</v>
      </c>
      <c r="C4" s="38" t="s">
        <v>663</v>
      </c>
      <c r="D4" s="30"/>
      <c r="E4" s="39" t="s">
        <v>664</v>
      </c>
      <c r="F4" s="30"/>
      <c r="O4" t="s">
        <v>20</v>
      </c>
      <c r="P4" t="s">
        <v>23</v>
      </c>
    </row>
    <row r="5" spans="1:18" ht="12.75" customHeight="1" x14ac:dyDescent="0.2">
      <c r="A5" s="35" t="s">
        <v>26</v>
      </c>
      <c r="B5" s="35" t="s">
        <v>28</v>
      </c>
      <c r="C5" s="35" t="s">
        <v>30</v>
      </c>
      <c r="D5" s="35" t="s">
        <v>31</v>
      </c>
      <c r="E5" s="35" t="s">
        <v>32</v>
      </c>
      <c r="F5" s="35" t="s">
        <v>34</v>
      </c>
      <c r="G5" s="35" t="s">
        <v>36</v>
      </c>
      <c r="H5" s="35" t="s">
        <v>38</v>
      </c>
      <c r="I5" s="35"/>
      <c r="J5" s="35" t="s">
        <v>43</v>
      </c>
      <c r="K5" s="35" t="s">
        <v>45</v>
      </c>
      <c r="L5" s="35"/>
      <c r="M5" s="35"/>
      <c r="O5" t="s">
        <v>21</v>
      </c>
      <c r="P5" t="s">
        <v>23</v>
      </c>
    </row>
    <row r="6" spans="1:18" ht="12.75" customHeight="1" x14ac:dyDescent="0.2">
      <c r="A6" s="35"/>
      <c r="B6" s="35"/>
      <c r="C6" s="35"/>
      <c r="D6" s="35"/>
      <c r="E6" s="35"/>
      <c r="F6" s="35"/>
      <c r="G6" s="35"/>
      <c r="H6" s="12" t="s">
        <v>39</v>
      </c>
      <c r="I6" s="12" t="s">
        <v>41</v>
      </c>
      <c r="J6" s="35"/>
      <c r="K6" s="12" t="s">
        <v>46</v>
      </c>
      <c r="L6" s="12" t="s">
        <v>47</v>
      </c>
      <c r="M6" s="12" t="s">
        <v>48</v>
      </c>
    </row>
    <row r="7" spans="1:18" ht="12.75" customHeight="1" x14ac:dyDescent="0.2">
      <c r="A7" s="12" t="s">
        <v>27</v>
      </c>
      <c r="B7" s="12" t="s">
        <v>29</v>
      </c>
      <c r="C7" s="12" t="s">
        <v>23</v>
      </c>
      <c r="D7" s="12" t="s">
        <v>22</v>
      </c>
      <c r="E7" s="12" t="s">
        <v>33</v>
      </c>
      <c r="F7" s="12" t="s">
        <v>35</v>
      </c>
      <c r="G7" s="12" t="s">
        <v>37</v>
      </c>
      <c r="H7" s="12" t="s">
        <v>40</v>
      </c>
      <c r="I7" s="12" t="s">
        <v>42</v>
      </c>
      <c r="J7" s="12" t="s">
        <v>44</v>
      </c>
      <c r="K7" s="12" t="s">
        <v>49</v>
      </c>
      <c r="L7" s="12" t="s">
        <v>50</v>
      </c>
      <c r="M7" s="12" t="s">
        <v>51</v>
      </c>
    </row>
    <row r="8" spans="1:18" ht="12.75" customHeight="1" x14ac:dyDescent="0.2">
      <c r="A8" t="s">
        <v>53</v>
      </c>
      <c r="C8" s="18" t="s">
        <v>27</v>
      </c>
      <c r="E8" s="19" t="s">
        <v>249</v>
      </c>
      <c r="I8" s="20">
        <f>0+Q8</f>
        <v>0</v>
      </c>
      <c r="O8">
        <f>0+R8</f>
        <v>0</v>
      </c>
      <c r="Q8">
        <f>0+I9+I13</f>
        <v>0</v>
      </c>
      <c r="R8">
        <f>0+O9+O13</f>
        <v>0</v>
      </c>
    </row>
    <row r="9" spans="1:18" ht="25.5" x14ac:dyDescent="0.2">
      <c r="A9" s="17" t="s">
        <v>55</v>
      </c>
      <c r="B9" s="21" t="s">
        <v>129</v>
      </c>
      <c r="C9" s="21" t="s">
        <v>251</v>
      </c>
      <c r="D9" s="17" t="s">
        <v>57</v>
      </c>
      <c r="E9" s="22" t="s">
        <v>252</v>
      </c>
      <c r="F9" s="8" t="s">
        <v>103</v>
      </c>
      <c r="G9" s="23">
        <v>73.89</v>
      </c>
      <c r="H9" s="24">
        <v>0</v>
      </c>
      <c r="I9" s="24">
        <f>ROUND(ROUND(H9,2)*ROUND(G9,3),2)</f>
        <v>0</v>
      </c>
      <c r="J9" s="8" t="s">
        <v>60</v>
      </c>
      <c r="K9" s="17"/>
      <c r="L9" s="17"/>
      <c r="M9" s="17"/>
      <c r="O9">
        <f>(I9*21)/100</f>
        <v>0</v>
      </c>
      <c r="P9" t="s">
        <v>23</v>
      </c>
    </row>
    <row r="10" spans="1:18" x14ac:dyDescent="0.2">
      <c r="A10" s="25" t="s">
        <v>61</v>
      </c>
      <c r="E10" s="15" t="s">
        <v>57</v>
      </c>
    </row>
    <row r="11" spans="1:18" ht="89.25" x14ac:dyDescent="0.2">
      <c r="A11" s="26" t="s">
        <v>62</v>
      </c>
      <c r="E11" s="27" t="s">
        <v>666</v>
      </c>
    </row>
    <row r="12" spans="1:18" ht="140.25" x14ac:dyDescent="0.2">
      <c r="A12" t="s">
        <v>64</v>
      </c>
      <c r="E12" s="15" t="s">
        <v>254</v>
      </c>
    </row>
    <row r="13" spans="1:18" ht="25.5" x14ac:dyDescent="0.2">
      <c r="A13" s="17" t="s">
        <v>55</v>
      </c>
      <c r="B13" s="21" t="s">
        <v>135</v>
      </c>
      <c r="C13" s="21" t="s">
        <v>260</v>
      </c>
      <c r="D13" s="17" t="s">
        <v>57</v>
      </c>
      <c r="E13" s="22" t="s">
        <v>261</v>
      </c>
      <c r="F13" s="8" t="s">
        <v>103</v>
      </c>
      <c r="G13" s="23">
        <v>0.23799999999999999</v>
      </c>
      <c r="H13" s="24">
        <v>0</v>
      </c>
      <c r="I13" s="24">
        <f>ROUND(ROUND(H13,2)*ROUND(G13,3),2)</f>
        <v>0</v>
      </c>
      <c r="J13" s="8" t="s">
        <v>60</v>
      </c>
      <c r="K13" s="17"/>
      <c r="L13" s="17"/>
      <c r="M13" s="17"/>
      <c r="O13">
        <f>(I13*21)/100</f>
        <v>0</v>
      </c>
      <c r="P13" t="s">
        <v>23</v>
      </c>
    </row>
    <row r="14" spans="1:18" x14ac:dyDescent="0.2">
      <c r="A14" s="25" t="s">
        <v>61</v>
      </c>
      <c r="E14" s="15" t="s">
        <v>57</v>
      </c>
    </row>
    <row r="15" spans="1:18" ht="25.5" x14ac:dyDescent="0.2">
      <c r="A15" s="26" t="s">
        <v>62</v>
      </c>
      <c r="E15" s="27" t="s">
        <v>667</v>
      </c>
    </row>
    <row r="16" spans="1:18" ht="140.25" x14ac:dyDescent="0.2">
      <c r="A16" t="s">
        <v>64</v>
      </c>
      <c r="E16" s="15" t="s">
        <v>254</v>
      </c>
    </row>
    <row r="17" spans="1:18" ht="12.75" customHeight="1" x14ac:dyDescent="0.2">
      <c r="A17" t="s">
        <v>53</v>
      </c>
      <c r="C17" s="28" t="s">
        <v>29</v>
      </c>
      <c r="E17" s="19" t="s">
        <v>271</v>
      </c>
      <c r="I17" s="29">
        <f>0+Q17</f>
        <v>0</v>
      </c>
      <c r="O17">
        <f>0+R17</f>
        <v>0</v>
      </c>
      <c r="Q17">
        <f>0+I18+I22+I26+I30</f>
        <v>0</v>
      </c>
      <c r="R17">
        <f>0+O18+O22+O26+O30</f>
        <v>0</v>
      </c>
    </row>
    <row r="18" spans="1:18" x14ac:dyDescent="0.2">
      <c r="A18" s="17" t="s">
        <v>55</v>
      </c>
      <c r="B18" s="21" t="s">
        <v>22</v>
      </c>
      <c r="C18" s="21" t="s">
        <v>272</v>
      </c>
      <c r="D18" s="17" t="s">
        <v>57</v>
      </c>
      <c r="E18" s="22" t="s">
        <v>273</v>
      </c>
      <c r="F18" s="8" t="s">
        <v>68</v>
      </c>
      <c r="G18" s="23">
        <v>135</v>
      </c>
      <c r="H18" s="24">
        <v>0</v>
      </c>
      <c r="I18" s="24">
        <f>ROUND(ROUND(H18,2)*ROUND(G18,3),2)</f>
        <v>0</v>
      </c>
      <c r="J18" s="8" t="s">
        <v>60</v>
      </c>
      <c r="K18" s="17"/>
      <c r="L18" s="17"/>
      <c r="M18" s="17"/>
      <c r="O18">
        <f>(I18*21)/100</f>
        <v>0</v>
      </c>
      <c r="P18" t="s">
        <v>23</v>
      </c>
    </row>
    <row r="19" spans="1:18" x14ac:dyDescent="0.2">
      <c r="A19" s="25" t="s">
        <v>61</v>
      </c>
      <c r="E19" s="15" t="s">
        <v>57</v>
      </c>
    </row>
    <row r="20" spans="1:18" ht="25.5" x14ac:dyDescent="0.2">
      <c r="A20" s="26" t="s">
        <v>62</v>
      </c>
      <c r="E20" s="27" t="s">
        <v>668</v>
      </c>
    </row>
    <row r="21" spans="1:18" x14ac:dyDescent="0.2">
      <c r="A21" t="s">
        <v>64</v>
      </c>
      <c r="E21" s="15" t="s">
        <v>275</v>
      </c>
    </row>
    <row r="22" spans="1:18" x14ac:dyDescent="0.2">
      <c r="A22" s="17" t="s">
        <v>55</v>
      </c>
      <c r="B22" s="21" t="s">
        <v>35</v>
      </c>
      <c r="C22" s="21" t="s">
        <v>669</v>
      </c>
      <c r="D22" s="17" t="s">
        <v>57</v>
      </c>
      <c r="E22" s="22" t="s">
        <v>670</v>
      </c>
      <c r="F22" s="8" t="s">
        <v>68</v>
      </c>
      <c r="G22" s="23">
        <v>80.3</v>
      </c>
      <c r="H22" s="24">
        <v>0</v>
      </c>
      <c r="I22" s="24">
        <f>ROUND(ROUND(H22,2)*ROUND(G22,3),2)</f>
        <v>0</v>
      </c>
      <c r="J22" s="8" t="s">
        <v>60</v>
      </c>
      <c r="K22" s="17"/>
      <c r="L22" s="17"/>
      <c r="M22" s="17"/>
      <c r="O22">
        <f>(I22*21)/100</f>
        <v>0</v>
      </c>
      <c r="P22" t="s">
        <v>23</v>
      </c>
    </row>
    <row r="23" spans="1:18" x14ac:dyDescent="0.2">
      <c r="A23" s="25" t="s">
        <v>61</v>
      </c>
      <c r="E23" s="15" t="s">
        <v>57</v>
      </c>
    </row>
    <row r="24" spans="1:18" ht="25.5" x14ac:dyDescent="0.2">
      <c r="A24" s="26" t="s">
        <v>62</v>
      </c>
      <c r="E24" s="27" t="s">
        <v>671</v>
      </c>
    </row>
    <row r="25" spans="1:18" ht="38.25" x14ac:dyDescent="0.2">
      <c r="A25" t="s">
        <v>64</v>
      </c>
      <c r="E25" s="15" t="s">
        <v>295</v>
      </c>
    </row>
    <row r="26" spans="1:18" x14ac:dyDescent="0.2">
      <c r="A26" s="17" t="s">
        <v>55</v>
      </c>
      <c r="B26" s="21" t="s">
        <v>44</v>
      </c>
      <c r="C26" s="21" t="s">
        <v>491</v>
      </c>
      <c r="D26" s="17" t="s">
        <v>57</v>
      </c>
      <c r="E26" s="22" t="s">
        <v>492</v>
      </c>
      <c r="F26" s="8" t="s">
        <v>68</v>
      </c>
      <c r="G26" s="23">
        <v>60</v>
      </c>
      <c r="H26" s="24">
        <v>0</v>
      </c>
      <c r="I26" s="24">
        <f>ROUND(ROUND(H26,2)*ROUND(G26,3),2)</f>
        <v>0</v>
      </c>
      <c r="J26" s="8" t="s">
        <v>60</v>
      </c>
      <c r="K26" s="17"/>
      <c r="L26" s="17"/>
      <c r="M26" s="17"/>
      <c r="O26">
        <f>(I26*21)/100</f>
        <v>0</v>
      </c>
      <c r="P26" t="s">
        <v>23</v>
      </c>
    </row>
    <row r="27" spans="1:18" x14ac:dyDescent="0.2">
      <c r="A27" s="25" t="s">
        <v>61</v>
      </c>
      <c r="E27" s="15" t="s">
        <v>57</v>
      </c>
    </row>
    <row r="28" spans="1:18" ht="25.5" x14ac:dyDescent="0.2">
      <c r="A28" s="26" t="s">
        <v>62</v>
      </c>
      <c r="E28" s="27" t="s">
        <v>672</v>
      </c>
    </row>
    <row r="29" spans="1:18" ht="25.5" x14ac:dyDescent="0.2">
      <c r="A29" t="s">
        <v>64</v>
      </c>
      <c r="E29" s="15" t="s">
        <v>285</v>
      </c>
    </row>
    <row r="30" spans="1:18" x14ac:dyDescent="0.2">
      <c r="A30" s="17" t="s">
        <v>55</v>
      </c>
      <c r="B30" s="21" t="s">
        <v>126</v>
      </c>
      <c r="C30" s="21" t="s">
        <v>673</v>
      </c>
      <c r="D30" s="17" t="s">
        <v>57</v>
      </c>
      <c r="E30" s="22" t="s">
        <v>674</v>
      </c>
      <c r="F30" s="8" t="s">
        <v>115</v>
      </c>
      <c r="G30" s="23">
        <v>20.8</v>
      </c>
      <c r="H30" s="24">
        <v>0</v>
      </c>
      <c r="I30" s="24">
        <f>ROUND(ROUND(H30,2)*ROUND(G30,3),2)</f>
        <v>0</v>
      </c>
      <c r="J30" s="8" t="s">
        <v>60</v>
      </c>
      <c r="K30" s="17"/>
      <c r="L30" s="17"/>
      <c r="M30" s="17"/>
      <c r="O30">
        <f>(I30*21)/100</f>
        <v>0</v>
      </c>
      <c r="P30" t="s">
        <v>23</v>
      </c>
    </row>
    <row r="31" spans="1:18" x14ac:dyDescent="0.2">
      <c r="A31" s="25" t="s">
        <v>61</v>
      </c>
      <c r="E31" s="15" t="s">
        <v>57</v>
      </c>
    </row>
    <row r="32" spans="1:18" ht="51" x14ac:dyDescent="0.2">
      <c r="A32" s="26" t="s">
        <v>62</v>
      </c>
      <c r="E32" s="27" t="s">
        <v>675</v>
      </c>
    </row>
    <row r="33" spans="1:18" ht="369.75" x14ac:dyDescent="0.2">
      <c r="A33" t="s">
        <v>64</v>
      </c>
      <c r="E33" s="15" t="s">
        <v>324</v>
      </c>
    </row>
    <row r="34" spans="1:18" ht="12.75" customHeight="1" x14ac:dyDescent="0.2">
      <c r="A34" t="s">
        <v>53</v>
      </c>
      <c r="C34" s="28" t="s">
        <v>33</v>
      </c>
      <c r="E34" s="19" t="s">
        <v>335</v>
      </c>
      <c r="I34" s="29">
        <f>0+Q34</f>
        <v>0</v>
      </c>
      <c r="O34">
        <f>0+R34</f>
        <v>0</v>
      </c>
      <c r="Q34">
        <f>0+I35+I39</f>
        <v>0</v>
      </c>
      <c r="R34">
        <f>0+O35+O39</f>
        <v>0</v>
      </c>
    </row>
    <row r="35" spans="1:18" x14ac:dyDescent="0.2">
      <c r="A35" s="17" t="s">
        <v>55</v>
      </c>
      <c r="B35" s="21" t="s">
        <v>37</v>
      </c>
      <c r="C35" s="21" t="s">
        <v>340</v>
      </c>
      <c r="D35" s="17" t="s">
        <v>57</v>
      </c>
      <c r="E35" s="22" t="s">
        <v>341</v>
      </c>
      <c r="F35" s="8" t="s">
        <v>115</v>
      </c>
      <c r="G35" s="23">
        <v>93.39</v>
      </c>
      <c r="H35" s="24">
        <v>0</v>
      </c>
      <c r="I35" s="24">
        <f>ROUND(ROUND(H35,2)*ROUND(G35,3),2)</f>
        <v>0</v>
      </c>
      <c r="J35" s="8" t="s">
        <v>60</v>
      </c>
      <c r="K35" s="17"/>
      <c r="L35" s="17"/>
      <c r="M35" s="17"/>
      <c r="O35">
        <f>(I35*21)/100</f>
        <v>0</v>
      </c>
      <c r="P35" t="s">
        <v>23</v>
      </c>
    </row>
    <row r="36" spans="1:18" x14ac:dyDescent="0.2">
      <c r="A36" s="25" t="s">
        <v>61</v>
      </c>
      <c r="E36" s="15" t="s">
        <v>57</v>
      </c>
    </row>
    <row r="37" spans="1:18" ht="76.5" x14ac:dyDescent="0.2">
      <c r="A37" s="26" t="s">
        <v>62</v>
      </c>
      <c r="E37" s="27" t="s">
        <v>676</v>
      </c>
    </row>
    <row r="38" spans="1:18" ht="38.25" x14ac:dyDescent="0.2">
      <c r="A38" t="s">
        <v>64</v>
      </c>
      <c r="E38" s="15" t="s">
        <v>343</v>
      </c>
    </row>
    <row r="39" spans="1:18" x14ac:dyDescent="0.2">
      <c r="A39" s="17" t="s">
        <v>55</v>
      </c>
      <c r="B39" s="21" t="s">
        <v>40</v>
      </c>
      <c r="C39" s="21" t="s">
        <v>349</v>
      </c>
      <c r="D39" s="17" t="s">
        <v>57</v>
      </c>
      <c r="E39" s="22" t="s">
        <v>350</v>
      </c>
      <c r="F39" s="8" t="s">
        <v>115</v>
      </c>
      <c r="G39" s="23">
        <v>2.64</v>
      </c>
      <c r="H39" s="24">
        <v>0</v>
      </c>
      <c r="I39" s="24">
        <f>ROUND(ROUND(H39,2)*ROUND(G39,3),2)</f>
        <v>0</v>
      </c>
      <c r="J39" s="8" t="s">
        <v>60</v>
      </c>
      <c r="K39" s="17"/>
      <c r="L39" s="17"/>
      <c r="M39" s="17"/>
      <c r="O39">
        <f>(I39*21)/100</f>
        <v>0</v>
      </c>
      <c r="P39" t="s">
        <v>23</v>
      </c>
    </row>
    <row r="40" spans="1:18" x14ac:dyDescent="0.2">
      <c r="A40" s="25" t="s">
        <v>61</v>
      </c>
      <c r="E40" s="15" t="s">
        <v>57</v>
      </c>
    </row>
    <row r="41" spans="1:18" ht="25.5" x14ac:dyDescent="0.2">
      <c r="A41" s="26" t="s">
        <v>62</v>
      </c>
      <c r="E41" s="27" t="s">
        <v>677</v>
      </c>
    </row>
    <row r="42" spans="1:18" ht="38.25" x14ac:dyDescent="0.2">
      <c r="A42" t="s">
        <v>64</v>
      </c>
      <c r="E42" s="15" t="s">
        <v>343</v>
      </c>
    </row>
    <row r="43" spans="1:18" ht="12.75" customHeight="1" x14ac:dyDescent="0.2">
      <c r="A43" t="s">
        <v>53</v>
      </c>
      <c r="C43" s="28" t="s">
        <v>35</v>
      </c>
      <c r="E43" s="19" t="s">
        <v>352</v>
      </c>
      <c r="I43" s="29">
        <f>0+Q43</f>
        <v>0</v>
      </c>
      <c r="O43">
        <f>0+R43</f>
        <v>0</v>
      </c>
      <c r="Q43">
        <f>0+I44</f>
        <v>0</v>
      </c>
      <c r="R43">
        <f>0+O44</f>
        <v>0</v>
      </c>
    </row>
    <row r="44" spans="1:18" x14ac:dyDescent="0.2">
      <c r="A44" s="17" t="s">
        <v>55</v>
      </c>
      <c r="B44" s="21" t="s">
        <v>51</v>
      </c>
      <c r="C44" s="21" t="s">
        <v>366</v>
      </c>
      <c r="D44" s="17" t="s">
        <v>57</v>
      </c>
      <c r="E44" s="22" t="s">
        <v>367</v>
      </c>
      <c r="F44" s="8" t="s">
        <v>68</v>
      </c>
      <c r="G44" s="23">
        <v>66</v>
      </c>
      <c r="H44" s="24">
        <v>0</v>
      </c>
      <c r="I44" s="24">
        <f>ROUND(ROUND(H44,2)*ROUND(G44,3),2)</f>
        <v>0</v>
      </c>
      <c r="J44" s="8" t="s">
        <v>60</v>
      </c>
      <c r="K44" s="17"/>
      <c r="L44" s="17"/>
      <c r="M44" s="17"/>
      <c r="O44">
        <f>(I44*21)/100</f>
        <v>0</v>
      </c>
      <c r="P44" t="s">
        <v>23</v>
      </c>
    </row>
    <row r="45" spans="1:18" x14ac:dyDescent="0.2">
      <c r="A45" s="25" t="s">
        <v>61</v>
      </c>
      <c r="E45" s="15" t="s">
        <v>57</v>
      </c>
    </row>
    <row r="46" spans="1:18" ht="38.25" x14ac:dyDescent="0.2">
      <c r="A46" s="26" t="s">
        <v>62</v>
      </c>
      <c r="E46" s="27" t="s">
        <v>678</v>
      </c>
    </row>
    <row r="47" spans="1:18" ht="165.75" x14ac:dyDescent="0.2">
      <c r="A47" t="s">
        <v>64</v>
      </c>
      <c r="E47" s="15" t="s">
        <v>369</v>
      </c>
    </row>
    <row r="48" spans="1:18" ht="12.75" customHeight="1" x14ac:dyDescent="0.2">
      <c r="A48" t="s">
        <v>53</v>
      </c>
      <c r="C48" s="28" t="s">
        <v>40</v>
      </c>
      <c r="E48" s="19" t="s">
        <v>54</v>
      </c>
      <c r="I48" s="29">
        <f>0+Q48</f>
        <v>0</v>
      </c>
      <c r="O48">
        <f>0+R48</f>
        <v>0</v>
      </c>
      <c r="Q48">
        <f>0+I49+I53+I57</f>
        <v>0</v>
      </c>
      <c r="R48">
        <f>0+O49+O53+O57</f>
        <v>0</v>
      </c>
    </row>
    <row r="49" spans="1:16" x14ac:dyDescent="0.2">
      <c r="A49" s="17" t="s">
        <v>55</v>
      </c>
      <c r="B49" s="21" t="s">
        <v>29</v>
      </c>
      <c r="C49" s="21" t="s">
        <v>397</v>
      </c>
      <c r="D49" s="17" t="s">
        <v>57</v>
      </c>
      <c r="E49" s="22" t="s">
        <v>398</v>
      </c>
      <c r="F49" s="8" t="s">
        <v>100</v>
      </c>
      <c r="G49" s="23">
        <v>3.64</v>
      </c>
      <c r="H49" s="24">
        <v>0</v>
      </c>
      <c r="I49" s="24">
        <f>ROUND(ROUND(H49,2)*ROUND(G49,3),2)</f>
        <v>0</v>
      </c>
      <c r="J49" s="8" t="s">
        <v>60</v>
      </c>
      <c r="K49" s="17"/>
      <c r="L49" s="17"/>
      <c r="M49" s="17"/>
      <c r="O49">
        <f>(I49*21)/100</f>
        <v>0</v>
      </c>
      <c r="P49" t="s">
        <v>23</v>
      </c>
    </row>
    <row r="50" spans="1:16" x14ac:dyDescent="0.2">
      <c r="A50" s="25" t="s">
        <v>61</v>
      </c>
      <c r="E50" s="15" t="s">
        <v>57</v>
      </c>
    </row>
    <row r="51" spans="1:16" ht="25.5" x14ac:dyDescent="0.2">
      <c r="A51" s="26" t="s">
        <v>62</v>
      </c>
      <c r="E51" s="27" t="s">
        <v>679</v>
      </c>
    </row>
    <row r="52" spans="1:16" ht="38.25" x14ac:dyDescent="0.2">
      <c r="A52" t="s">
        <v>64</v>
      </c>
      <c r="E52" s="15" t="s">
        <v>400</v>
      </c>
    </row>
    <row r="53" spans="1:16" x14ac:dyDescent="0.2">
      <c r="A53" s="17" t="s">
        <v>55</v>
      </c>
      <c r="B53" s="21" t="s">
        <v>42</v>
      </c>
      <c r="C53" s="21" t="s">
        <v>425</v>
      </c>
      <c r="D53" s="17" t="s">
        <v>57</v>
      </c>
      <c r="E53" s="22" t="s">
        <v>426</v>
      </c>
      <c r="F53" s="8" t="s">
        <v>100</v>
      </c>
      <c r="G53" s="23">
        <v>49</v>
      </c>
      <c r="H53" s="24">
        <v>0</v>
      </c>
      <c r="I53" s="24">
        <f>ROUND(ROUND(H53,2)*ROUND(G53,3),2)</f>
        <v>0</v>
      </c>
      <c r="J53" s="8" t="s">
        <v>60</v>
      </c>
      <c r="K53" s="17"/>
      <c r="L53" s="17"/>
      <c r="M53" s="17"/>
      <c r="O53">
        <f>(I53*21)/100</f>
        <v>0</v>
      </c>
      <c r="P53" t="s">
        <v>23</v>
      </c>
    </row>
    <row r="54" spans="1:16" x14ac:dyDescent="0.2">
      <c r="A54" s="25" t="s">
        <v>61</v>
      </c>
      <c r="E54" s="15" t="s">
        <v>57</v>
      </c>
    </row>
    <row r="55" spans="1:16" ht="25.5" x14ac:dyDescent="0.2">
      <c r="A55" s="26" t="s">
        <v>62</v>
      </c>
      <c r="E55" s="27" t="s">
        <v>680</v>
      </c>
    </row>
    <row r="56" spans="1:16" ht="51" x14ac:dyDescent="0.2">
      <c r="A56" t="s">
        <v>64</v>
      </c>
      <c r="E56" s="15" t="s">
        <v>428</v>
      </c>
    </row>
    <row r="57" spans="1:16" x14ac:dyDescent="0.2">
      <c r="A57" s="17" t="s">
        <v>55</v>
      </c>
      <c r="B57" s="21" t="s">
        <v>132</v>
      </c>
      <c r="C57" s="21" t="s">
        <v>451</v>
      </c>
      <c r="D57" s="17" t="s">
        <v>57</v>
      </c>
      <c r="E57" s="22" t="s">
        <v>452</v>
      </c>
      <c r="F57" s="8" t="s">
        <v>115</v>
      </c>
      <c r="G57" s="23">
        <v>0.108</v>
      </c>
      <c r="H57" s="24">
        <v>0</v>
      </c>
      <c r="I57" s="24">
        <f>ROUND(ROUND(H57,2)*ROUND(G57,3),2)</f>
        <v>0</v>
      </c>
      <c r="J57" s="8" t="s">
        <v>60</v>
      </c>
      <c r="K57" s="17"/>
      <c r="L57" s="17"/>
      <c r="M57" s="17"/>
      <c r="O57">
        <f>(I57*21)/100</f>
        <v>0</v>
      </c>
      <c r="P57" t="s">
        <v>23</v>
      </c>
    </row>
    <row r="58" spans="1:16" x14ac:dyDescent="0.2">
      <c r="A58" s="25" t="s">
        <v>61</v>
      </c>
      <c r="E58" s="15" t="s">
        <v>57</v>
      </c>
    </row>
    <row r="59" spans="1:16" ht="25.5" x14ac:dyDescent="0.2">
      <c r="A59" s="26" t="s">
        <v>62</v>
      </c>
      <c r="E59" s="27" t="s">
        <v>681</v>
      </c>
    </row>
    <row r="60" spans="1:16" ht="114.75" x14ac:dyDescent="0.2">
      <c r="A60" t="s">
        <v>64</v>
      </c>
      <c r="E60" s="15" t="s">
        <v>454</v>
      </c>
    </row>
  </sheetData>
  <mergeCells count="14">
    <mergeCell ref="G5:G6"/>
    <mergeCell ref="H5:I5"/>
    <mergeCell ref="J5:J6"/>
    <mergeCell ref="K5:M5"/>
    <mergeCell ref="C3:D3"/>
    <mergeCell ref="E3:F3"/>
    <mergeCell ref="C4:D4"/>
    <mergeCell ref="E4:F4"/>
    <mergeCell ref="F5:F6"/>
    <mergeCell ref="A5:A6"/>
    <mergeCell ref="B5:B6"/>
    <mergeCell ref="C5:C6"/>
    <mergeCell ref="D5:D6"/>
    <mergeCell ref="E5:E6"/>
  </mergeCells>
  <pageMargins left="0.75" right="0.75" top="1" bottom="1" header="0.5" footer="0.5"/>
  <pageSetup paperSize="9" scale="46" fitToHeight="0" orientation="portrait" horizontalDpi="300" verticalDpi="30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R57"/>
  <sheetViews>
    <sheetView workbookViewId="0">
      <pane ySplit="7" topLeftCell="A56" activePane="bottomLeft" state="frozen"/>
      <selection pane="bottomLeft" activeCell="H54" sqref="H54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1" max="13" width="9.140625" hidden="1" customWidth="1"/>
    <col min="15" max="18" width="9.140625" hidden="1" customWidth="1"/>
  </cols>
  <sheetData>
    <row r="1" spans="1:18" ht="12.75" customHeight="1" x14ac:dyDescent="0.2">
      <c r="A1" t="s">
        <v>11</v>
      </c>
      <c r="B1" s="2"/>
      <c r="D1" s="2"/>
      <c r="E1" s="3"/>
      <c r="F1" s="2"/>
      <c r="G1" s="2"/>
      <c r="H1" s="2"/>
      <c r="I1" s="2"/>
      <c r="J1" s="2"/>
      <c r="K1" s="2"/>
      <c r="L1" s="2"/>
      <c r="M1" s="2"/>
      <c r="P1" t="s">
        <v>22</v>
      </c>
    </row>
    <row r="2" spans="1:18" ht="39.950000000000003" customHeight="1" x14ac:dyDescent="0.2">
      <c r="B2" s="2"/>
      <c r="D2" s="2"/>
      <c r="E2" s="4" t="s">
        <v>13</v>
      </c>
      <c r="F2" s="2"/>
      <c r="G2" s="2"/>
      <c r="H2" s="9"/>
      <c r="I2" s="9"/>
      <c r="J2" s="2"/>
      <c r="K2" s="2"/>
      <c r="L2" s="2"/>
      <c r="M2" s="2"/>
      <c r="O2">
        <f>0+O8+O45</f>
        <v>0</v>
      </c>
      <c r="P2" t="s">
        <v>22</v>
      </c>
    </row>
    <row r="3" spans="1:18" ht="39.950000000000003" customHeight="1" x14ac:dyDescent="0.2">
      <c r="A3" t="s">
        <v>12</v>
      </c>
      <c r="B3" s="11" t="s">
        <v>14</v>
      </c>
      <c r="C3" s="36" t="s">
        <v>15</v>
      </c>
      <c r="D3" s="30"/>
      <c r="E3" s="37" t="s">
        <v>16</v>
      </c>
      <c r="F3" s="30"/>
      <c r="H3" s="8" t="s">
        <v>682</v>
      </c>
      <c r="I3" s="24">
        <f>0+I8+I45</f>
        <v>0</v>
      </c>
      <c r="J3" s="10" t="s">
        <v>0</v>
      </c>
      <c r="O3" t="s">
        <v>19</v>
      </c>
      <c r="P3" t="s">
        <v>23</v>
      </c>
    </row>
    <row r="4" spans="1:18" ht="39.950000000000003" customHeight="1" x14ac:dyDescent="0.2">
      <c r="A4" t="s">
        <v>17</v>
      </c>
      <c r="B4" s="13" t="s">
        <v>18</v>
      </c>
      <c r="C4" s="38" t="s">
        <v>682</v>
      </c>
      <c r="D4" s="30"/>
      <c r="E4" s="39" t="s">
        <v>683</v>
      </c>
      <c r="F4" s="30"/>
      <c r="O4" t="s">
        <v>20</v>
      </c>
      <c r="P4" t="s">
        <v>23</v>
      </c>
    </row>
    <row r="5" spans="1:18" ht="12.75" customHeight="1" x14ac:dyDescent="0.2">
      <c r="A5" s="35" t="s">
        <v>26</v>
      </c>
      <c r="B5" s="35" t="s">
        <v>28</v>
      </c>
      <c r="C5" s="35" t="s">
        <v>30</v>
      </c>
      <c r="D5" s="35" t="s">
        <v>31</v>
      </c>
      <c r="E5" s="35" t="s">
        <v>32</v>
      </c>
      <c r="F5" s="35" t="s">
        <v>34</v>
      </c>
      <c r="G5" s="35" t="s">
        <v>36</v>
      </c>
      <c r="H5" s="35" t="s">
        <v>38</v>
      </c>
      <c r="I5" s="35"/>
      <c r="J5" s="35" t="s">
        <v>43</v>
      </c>
      <c r="K5" s="35" t="s">
        <v>45</v>
      </c>
      <c r="L5" s="35"/>
      <c r="M5" s="35"/>
      <c r="O5" t="s">
        <v>21</v>
      </c>
      <c r="P5" t="s">
        <v>23</v>
      </c>
    </row>
    <row r="6" spans="1:18" ht="12.75" customHeight="1" x14ac:dyDescent="0.2">
      <c r="A6" s="35"/>
      <c r="B6" s="35"/>
      <c r="C6" s="35"/>
      <c r="D6" s="35"/>
      <c r="E6" s="35"/>
      <c r="F6" s="35"/>
      <c r="G6" s="35"/>
      <c r="H6" s="12" t="s">
        <v>39</v>
      </c>
      <c r="I6" s="12" t="s">
        <v>41</v>
      </c>
      <c r="J6" s="35"/>
      <c r="K6" s="12" t="s">
        <v>46</v>
      </c>
      <c r="L6" s="12" t="s">
        <v>47</v>
      </c>
      <c r="M6" s="12" t="s">
        <v>48</v>
      </c>
    </row>
    <row r="7" spans="1:18" ht="12.75" customHeight="1" x14ac:dyDescent="0.2">
      <c r="A7" s="12" t="s">
        <v>27</v>
      </c>
      <c r="B7" s="12" t="s">
        <v>29</v>
      </c>
      <c r="C7" s="12" t="s">
        <v>23</v>
      </c>
      <c r="D7" s="12" t="s">
        <v>22</v>
      </c>
      <c r="E7" s="12" t="s">
        <v>33</v>
      </c>
      <c r="F7" s="12" t="s">
        <v>35</v>
      </c>
      <c r="G7" s="12" t="s">
        <v>37</v>
      </c>
      <c r="H7" s="12" t="s">
        <v>40</v>
      </c>
      <c r="I7" s="12" t="s">
        <v>42</v>
      </c>
      <c r="J7" s="12" t="s">
        <v>44</v>
      </c>
      <c r="K7" s="12" t="s">
        <v>49</v>
      </c>
      <c r="L7" s="12" t="s">
        <v>50</v>
      </c>
      <c r="M7" s="12" t="s">
        <v>51</v>
      </c>
    </row>
    <row r="8" spans="1:18" ht="12.75" customHeight="1" x14ac:dyDescent="0.2">
      <c r="A8" t="s">
        <v>53</v>
      </c>
      <c r="C8" s="18" t="s">
        <v>105</v>
      </c>
      <c r="E8" s="19" t="s">
        <v>384</v>
      </c>
      <c r="I8" s="20">
        <f>0+Q8</f>
        <v>0</v>
      </c>
      <c r="O8">
        <f>0+R8</f>
        <v>0</v>
      </c>
      <c r="Q8">
        <f>0+I9+I13+I17+I21+I25+I29+I33+I37+I41</f>
        <v>0</v>
      </c>
      <c r="R8">
        <f>0+O9+O13+O17+O21+O25+O29+O33+O37+O41</f>
        <v>0</v>
      </c>
    </row>
    <row r="9" spans="1:18" x14ac:dyDescent="0.2">
      <c r="A9" s="17" t="s">
        <v>55</v>
      </c>
      <c r="B9" s="21" t="s">
        <v>29</v>
      </c>
      <c r="C9" s="21" t="s">
        <v>685</v>
      </c>
      <c r="D9" s="17" t="s">
        <v>57</v>
      </c>
      <c r="E9" s="22" t="s">
        <v>686</v>
      </c>
      <c r="F9" s="8" t="s">
        <v>100</v>
      </c>
      <c r="G9" s="23">
        <v>4</v>
      </c>
      <c r="H9" s="24">
        <v>0</v>
      </c>
      <c r="I9" s="24">
        <f>ROUND(ROUND(H9,2)*ROUND(G9,3),2)</f>
        <v>0</v>
      </c>
      <c r="J9" s="8" t="s">
        <v>89</v>
      </c>
      <c r="K9" s="17"/>
      <c r="L9" s="17"/>
      <c r="M9" s="17"/>
      <c r="O9">
        <f>(I9*21)/100</f>
        <v>0</v>
      </c>
      <c r="P9" t="s">
        <v>23</v>
      </c>
    </row>
    <row r="10" spans="1:18" x14ac:dyDescent="0.2">
      <c r="A10" s="25" t="s">
        <v>61</v>
      </c>
      <c r="E10" s="15" t="s">
        <v>57</v>
      </c>
    </row>
    <row r="11" spans="1:18" x14ac:dyDescent="0.2">
      <c r="A11" s="26" t="s">
        <v>62</v>
      </c>
      <c r="E11" s="27" t="s">
        <v>687</v>
      </c>
    </row>
    <row r="12" spans="1:18" ht="102" x14ac:dyDescent="0.2">
      <c r="A12" t="s">
        <v>64</v>
      </c>
      <c r="E12" s="15" t="s">
        <v>688</v>
      </c>
    </row>
    <row r="13" spans="1:18" x14ac:dyDescent="0.2">
      <c r="A13" s="17" t="s">
        <v>55</v>
      </c>
      <c r="B13" s="21" t="s">
        <v>23</v>
      </c>
      <c r="C13" s="21" t="s">
        <v>689</v>
      </c>
      <c r="D13" s="17" t="s">
        <v>57</v>
      </c>
      <c r="E13" s="22" t="s">
        <v>690</v>
      </c>
      <c r="F13" s="8" t="s">
        <v>100</v>
      </c>
      <c r="G13" s="23">
        <v>12</v>
      </c>
      <c r="H13" s="24">
        <v>0</v>
      </c>
      <c r="I13" s="24">
        <f>ROUND(ROUND(H13,2)*ROUND(G13,3),2)</f>
        <v>0</v>
      </c>
      <c r="J13" s="8" t="s">
        <v>89</v>
      </c>
      <c r="K13" s="17"/>
      <c r="L13" s="17"/>
      <c r="M13" s="17"/>
      <c r="O13">
        <f>(I13*21)/100</f>
        <v>0</v>
      </c>
      <c r="P13" t="s">
        <v>23</v>
      </c>
    </row>
    <row r="14" spans="1:18" x14ac:dyDescent="0.2">
      <c r="A14" s="25" t="s">
        <v>61</v>
      </c>
      <c r="E14" s="15" t="s">
        <v>57</v>
      </c>
    </row>
    <row r="15" spans="1:18" x14ac:dyDescent="0.2">
      <c r="A15" s="26" t="s">
        <v>62</v>
      </c>
      <c r="E15" s="27" t="s">
        <v>691</v>
      </c>
    </row>
    <row r="16" spans="1:18" ht="102" x14ac:dyDescent="0.2">
      <c r="A16" t="s">
        <v>64</v>
      </c>
      <c r="E16" s="15" t="s">
        <v>692</v>
      </c>
    </row>
    <row r="17" spans="1:16" x14ac:dyDescent="0.2">
      <c r="A17" s="17" t="s">
        <v>55</v>
      </c>
      <c r="B17" s="21" t="s">
        <v>22</v>
      </c>
      <c r="C17" s="21" t="s">
        <v>693</v>
      </c>
      <c r="D17" s="17" t="s">
        <v>57</v>
      </c>
      <c r="E17" s="22" t="s">
        <v>694</v>
      </c>
      <c r="F17" s="8" t="s">
        <v>68</v>
      </c>
      <c r="G17" s="23">
        <v>168.52</v>
      </c>
      <c r="H17" s="24">
        <v>0</v>
      </c>
      <c r="I17" s="24">
        <f>ROUND(ROUND(H17,2)*ROUND(G17,3),2)</f>
        <v>0</v>
      </c>
      <c r="J17" s="8" t="s">
        <v>89</v>
      </c>
      <c r="K17" s="17"/>
      <c r="L17" s="17"/>
      <c r="M17" s="17"/>
      <c r="O17">
        <f>(I17*21)/100</f>
        <v>0</v>
      </c>
      <c r="P17" t="s">
        <v>23</v>
      </c>
    </row>
    <row r="18" spans="1:16" x14ac:dyDescent="0.2">
      <c r="A18" s="25" t="s">
        <v>61</v>
      </c>
      <c r="E18" s="15" t="s">
        <v>57</v>
      </c>
    </row>
    <row r="19" spans="1:16" ht="25.5" x14ac:dyDescent="0.2">
      <c r="A19" s="26" t="s">
        <v>62</v>
      </c>
      <c r="E19" s="27" t="s">
        <v>695</v>
      </c>
    </row>
    <row r="20" spans="1:16" ht="102" x14ac:dyDescent="0.2">
      <c r="A20" t="s">
        <v>64</v>
      </c>
      <c r="E20" s="15" t="s">
        <v>696</v>
      </c>
    </row>
    <row r="21" spans="1:16" x14ac:dyDescent="0.2">
      <c r="A21" s="17" t="s">
        <v>55</v>
      </c>
      <c r="B21" s="21" t="s">
        <v>33</v>
      </c>
      <c r="C21" s="21" t="s">
        <v>697</v>
      </c>
      <c r="D21" s="17" t="s">
        <v>57</v>
      </c>
      <c r="E21" s="22" t="s">
        <v>698</v>
      </c>
      <c r="F21" s="8" t="s">
        <v>68</v>
      </c>
      <c r="G21" s="23">
        <v>7.069</v>
      </c>
      <c r="H21" s="24">
        <v>0</v>
      </c>
      <c r="I21" s="24">
        <f>ROUND(ROUND(H21,2)*ROUND(G21,3),2)</f>
        <v>0</v>
      </c>
      <c r="J21" s="8" t="s">
        <v>89</v>
      </c>
      <c r="K21" s="17"/>
      <c r="L21" s="17"/>
      <c r="M21" s="17"/>
      <c r="O21">
        <f>(I21*21)/100</f>
        <v>0</v>
      </c>
      <c r="P21" t="s">
        <v>23</v>
      </c>
    </row>
    <row r="22" spans="1:16" x14ac:dyDescent="0.2">
      <c r="A22" s="25" t="s">
        <v>61</v>
      </c>
      <c r="E22" s="15" t="s">
        <v>57</v>
      </c>
    </row>
    <row r="23" spans="1:16" ht="114.75" x14ac:dyDescent="0.2">
      <c r="A23" s="26" t="s">
        <v>62</v>
      </c>
      <c r="E23" s="27" t="s">
        <v>699</v>
      </c>
    </row>
    <row r="24" spans="1:16" ht="102" x14ac:dyDescent="0.2">
      <c r="A24" t="s">
        <v>64</v>
      </c>
      <c r="E24" s="15" t="s">
        <v>696</v>
      </c>
    </row>
    <row r="25" spans="1:16" x14ac:dyDescent="0.2">
      <c r="A25" s="17" t="s">
        <v>55</v>
      </c>
      <c r="B25" s="21" t="s">
        <v>35</v>
      </c>
      <c r="C25" s="21" t="s">
        <v>700</v>
      </c>
      <c r="D25" s="17" t="s">
        <v>57</v>
      </c>
      <c r="E25" s="22" t="s">
        <v>701</v>
      </c>
      <c r="F25" s="8" t="s">
        <v>68</v>
      </c>
      <c r="G25" s="23">
        <v>15.034000000000001</v>
      </c>
      <c r="H25" s="24">
        <v>0</v>
      </c>
      <c r="I25" s="24">
        <f>ROUND(ROUND(H25,2)*ROUND(G25,3),2)</f>
        <v>0</v>
      </c>
      <c r="J25" s="8" t="s">
        <v>89</v>
      </c>
      <c r="K25" s="17"/>
      <c r="L25" s="17"/>
      <c r="M25" s="17"/>
      <c r="O25">
        <f>(I25*21)/100</f>
        <v>0</v>
      </c>
      <c r="P25" t="s">
        <v>23</v>
      </c>
    </row>
    <row r="26" spans="1:16" x14ac:dyDescent="0.2">
      <c r="A26" s="25" t="s">
        <v>61</v>
      </c>
      <c r="E26" s="15" t="s">
        <v>57</v>
      </c>
    </row>
    <row r="27" spans="1:16" ht="76.5" x14ac:dyDescent="0.2">
      <c r="A27" s="26" t="s">
        <v>62</v>
      </c>
      <c r="E27" s="27" t="s">
        <v>702</v>
      </c>
    </row>
    <row r="28" spans="1:16" ht="102" x14ac:dyDescent="0.2">
      <c r="A28" t="s">
        <v>64</v>
      </c>
      <c r="E28" s="15" t="s">
        <v>696</v>
      </c>
    </row>
    <row r="29" spans="1:16" x14ac:dyDescent="0.2">
      <c r="A29" s="17" t="s">
        <v>55</v>
      </c>
      <c r="B29" s="21" t="s">
        <v>37</v>
      </c>
      <c r="C29" s="21" t="s">
        <v>703</v>
      </c>
      <c r="D29" s="17" t="s">
        <v>57</v>
      </c>
      <c r="E29" s="22" t="s">
        <v>704</v>
      </c>
      <c r="F29" s="8" t="s">
        <v>100</v>
      </c>
      <c r="G29" s="23">
        <v>54.37</v>
      </c>
      <c r="H29" s="24">
        <v>0</v>
      </c>
      <c r="I29" s="24">
        <f>ROUND(ROUND(H29,2)*ROUND(G29,3),2)</f>
        <v>0</v>
      </c>
      <c r="J29" s="8" t="s">
        <v>89</v>
      </c>
      <c r="K29" s="17"/>
      <c r="L29" s="17"/>
      <c r="M29" s="17"/>
      <c r="O29">
        <f>(I29*21)/100</f>
        <v>0</v>
      </c>
      <c r="P29" t="s">
        <v>23</v>
      </c>
    </row>
    <row r="30" spans="1:16" x14ac:dyDescent="0.2">
      <c r="A30" s="25" t="s">
        <v>61</v>
      </c>
      <c r="E30" s="15" t="s">
        <v>57</v>
      </c>
    </row>
    <row r="31" spans="1:16" ht="38.25" x14ac:dyDescent="0.2">
      <c r="A31" s="26" t="s">
        <v>62</v>
      </c>
      <c r="E31" s="27" t="s">
        <v>705</v>
      </c>
    </row>
    <row r="32" spans="1:16" ht="127.5" x14ac:dyDescent="0.2">
      <c r="A32" t="s">
        <v>64</v>
      </c>
      <c r="E32" s="15" t="s">
        <v>706</v>
      </c>
    </row>
    <row r="33" spans="1:18" x14ac:dyDescent="0.2">
      <c r="A33" s="17" t="s">
        <v>55</v>
      </c>
      <c r="B33" s="21" t="s">
        <v>105</v>
      </c>
      <c r="C33" s="21" t="s">
        <v>707</v>
      </c>
      <c r="D33" s="17" t="s">
        <v>57</v>
      </c>
      <c r="E33" s="22" t="s">
        <v>708</v>
      </c>
      <c r="F33" s="8" t="s">
        <v>100</v>
      </c>
      <c r="G33" s="23">
        <v>7.5</v>
      </c>
      <c r="H33" s="24">
        <v>0</v>
      </c>
      <c r="I33" s="24">
        <f>ROUND(ROUND(H33,2)*ROUND(G33,3),2)</f>
        <v>0</v>
      </c>
      <c r="J33" s="8" t="s">
        <v>89</v>
      </c>
      <c r="K33" s="17"/>
      <c r="L33" s="17"/>
      <c r="M33" s="17"/>
      <c r="O33">
        <f>(I33*21)/100</f>
        <v>0</v>
      </c>
      <c r="P33" t="s">
        <v>23</v>
      </c>
    </row>
    <row r="34" spans="1:18" x14ac:dyDescent="0.2">
      <c r="A34" s="25" t="s">
        <v>61</v>
      </c>
      <c r="E34" s="15" t="s">
        <v>57</v>
      </c>
    </row>
    <row r="35" spans="1:18" x14ac:dyDescent="0.2">
      <c r="A35" s="26" t="s">
        <v>62</v>
      </c>
      <c r="E35" s="27" t="s">
        <v>709</v>
      </c>
    </row>
    <row r="36" spans="1:18" ht="127.5" x14ac:dyDescent="0.2">
      <c r="A36" t="s">
        <v>64</v>
      </c>
      <c r="E36" s="15" t="s">
        <v>710</v>
      </c>
    </row>
    <row r="37" spans="1:18" x14ac:dyDescent="0.2">
      <c r="A37" s="17" t="s">
        <v>55</v>
      </c>
      <c r="B37" s="21" t="s">
        <v>109</v>
      </c>
      <c r="C37" s="21" t="s">
        <v>711</v>
      </c>
      <c r="D37" s="17" t="s">
        <v>57</v>
      </c>
      <c r="E37" s="22" t="s">
        <v>712</v>
      </c>
      <c r="F37" s="8" t="s">
        <v>68</v>
      </c>
      <c r="G37" s="23">
        <v>359.14299999999997</v>
      </c>
      <c r="H37" s="24">
        <v>0</v>
      </c>
      <c r="I37" s="24">
        <f>ROUND(ROUND(H37,2)*ROUND(G37,3),2)</f>
        <v>0</v>
      </c>
      <c r="J37" s="8" t="s">
        <v>89</v>
      </c>
      <c r="K37" s="17"/>
      <c r="L37" s="17"/>
      <c r="M37" s="17"/>
      <c r="O37">
        <f>(I37*21)/100</f>
        <v>0</v>
      </c>
      <c r="P37" t="s">
        <v>23</v>
      </c>
    </row>
    <row r="38" spans="1:18" x14ac:dyDescent="0.2">
      <c r="A38" s="25" t="s">
        <v>61</v>
      </c>
      <c r="E38" s="15" t="s">
        <v>57</v>
      </c>
    </row>
    <row r="39" spans="1:18" ht="127.5" x14ac:dyDescent="0.2">
      <c r="A39" s="26" t="s">
        <v>62</v>
      </c>
      <c r="E39" s="27" t="s">
        <v>713</v>
      </c>
    </row>
    <row r="40" spans="1:18" ht="51" x14ac:dyDescent="0.2">
      <c r="A40" t="s">
        <v>64</v>
      </c>
      <c r="E40" s="15" t="s">
        <v>714</v>
      </c>
    </row>
    <row r="41" spans="1:18" x14ac:dyDescent="0.2">
      <c r="A41" s="17" t="s">
        <v>55</v>
      </c>
      <c r="B41" s="21" t="s">
        <v>40</v>
      </c>
      <c r="C41" s="21" t="s">
        <v>715</v>
      </c>
      <c r="D41" s="17" t="s">
        <v>57</v>
      </c>
      <c r="E41" s="22" t="s">
        <v>716</v>
      </c>
      <c r="F41" s="8" t="s">
        <v>68</v>
      </c>
      <c r="G41" s="23">
        <v>326.62</v>
      </c>
      <c r="H41" s="24">
        <v>0</v>
      </c>
      <c r="I41" s="24">
        <f>ROUND(ROUND(H41,2)*ROUND(G41,3),2)</f>
        <v>0</v>
      </c>
      <c r="J41" s="8" t="s">
        <v>89</v>
      </c>
      <c r="K41" s="17"/>
      <c r="L41" s="17"/>
      <c r="M41" s="17"/>
      <c r="O41">
        <f>(I41*21)/100</f>
        <v>0</v>
      </c>
      <c r="P41" t="s">
        <v>23</v>
      </c>
    </row>
    <row r="42" spans="1:18" x14ac:dyDescent="0.2">
      <c r="A42" s="25" t="s">
        <v>61</v>
      </c>
      <c r="E42" s="15" t="s">
        <v>57</v>
      </c>
    </row>
    <row r="43" spans="1:18" ht="102" x14ac:dyDescent="0.2">
      <c r="A43" s="26" t="s">
        <v>62</v>
      </c>
      <c r="E43" s="27" t="s">
        <v>717</v>
      </c>
    </row>
    <row r="44" spans="1:18" ht="38.25" x14ac:dyDescent="0.2">
      <c r="A44" t="s">
        <v>64</v>
      </c>
      <c r="E44" s="15" t="s">
        <v>718</v>
      </c>
    </row>
    <row r="45" spans="1:18" ht="12.75" customHeight="1" x14ac:dyDescent="0.2">
      <c r="A45" t="s">
        <v>53</v>
      </c>
      <c r="C45" s="28" t="s">
        <v>40</v>
      </c>
      <c r="E45" s="19" t="s">
        <v>565</v>
      </c>
      <c r="I45" s="29">
        <f>0+Q45</f>
        <v>0</v>
      </c>
      <c r="O45">
        <f>0+R45</f>
        <v>0</v>
      </c>
      <c r="Q45">
        <f>0+I46+I50+I54</f>
        <v>0</v>
      </c>
      <c r="R45">
        <f>0+O46+O50+O54</f>
        <v>0</v>
      </c>
    </row>
    <row r="46" spans="1:18" x14ac:dyDescent="0.2">
      <c r="A46" s="17" t="s">
        <v>55</v>
      </c>
      <c r="B46" s="21" t="s">
        <v>42</v>
      </c>
      <c r="C46" s="21" t="s">
        <v>719</v>
      </c>
      <c r="D46" s="17" t="s">
        <v>57</v>
      </c>
      <c r="E46" s="22" t="s">
        <v>720</v>
      </c>
      <c r="F46" s="8" t="s">
        <v>59</v>
      </c>
      <c r="G46" s="23">
        <v>3</v>
      </c>
      <c r="H46" s="24">
        <v>0</v>
      </c>
      <c r="I46" s="24">
        <f>ROUND(ROUND(H46,2)*ROUND(G46,3),2)</f>
        <v>0</v>
      </c>
      <c r="J46" s="8" t="s">
        <v>89</v>
      </c>
      <c r="K46" s="17"/>
      <c r="L46" s="17"/>
      <c r="M46" s="17"/>
      <c r="O46">
        <f>(I46*21)/100</f>
        <v>0</v>
      </c>
      <c r="P46" t="s">
        <v>23</v>
      </c>
    </row>
    <row r="47" spans="1:18" x14ac:dyDescent="0.2">
      <c r="A47" s="25" t="s">
        <v>61</v>
      </c>
      <c r="E47" s="15" t="s">
        <v>57</v>
      </c>
    </row>
    <row r="48" spans="1:18" x14ac:dyDescent="0.2">
      <c r="A48" s="26" t="s">
        <v>62</v>
      </c>
      <c r="E48" s="27" t="s">
        <v>57</v>
      </c>
    </row>
    <row r="49" spans="1:16" ht="38.25" x14ac:dyDescent="0.2">
      <c r="A49" t="s">
        <v>64</v>
      </c>
      <c r="E49" s="15" t="s">
        <v>721</v>
      </c>
    </row>
    <row r="50" spans="1:16" x14ac:dyDescent="0.2">
      <c r="A50" s="17" t="s">
        <v>55</v>
      </c>
      <c r="B50" s="21" t="s">
        <v>44</v>
      </c>
      <c r="C50" s="21" t="s">
        <v>722</v>
      </c>
      <c r="D50" s="17" t="s">
        <v>57</v>
      </c>
      <c r="E50" s="22" t="s">
        <v>723</v>
      </c>
      <c r="F50" s="8" t="s">
        <v>447</v>
      </c>
      <c r="G50" s="23">
        <v>936.25</v>
      </c>
      <c r="H50" s="24">
        <v>0</v>
      </c>
      <c r="I50" s="24">
        <f>ROUND(ROUND(H50,2)*ROUND(G50,3),2)</f>
        <v>0</v>
      </c>
      <c r="J50" s="8" t="s">
        <v>89</v>
      </c>
      <c r="K50" s="17"/>
      <c r="L50" s="17"/>
      <c r="M50" s="17"/>
      <c r="O50">
        <f>(I50*21)/100</f>
        <v>0</v>
      </c>
      <c r="P50" t="s">
        <v>23</v>
      </c>
    </row>
    <row r="51" spans="1:16" x14ac:dyDescent="0.2">
      <c r="A51" s="25" t="s">
        <v>61</v>
      </c>
      <c r="E51" s="15" t="s">
        <v>57</v>
      </c>
    </row>
    <row r="52" spans="1:16" x14ac:dyDescent="0.2">
      <c r="A52" s="26" t="s">
        <v>62</v>
      </c>
      <c r="E52" s="27" t="s">
        <v>724</v>
      </c>
    </row>
    <row r="53" spans="1:16" ht="25.5" x14ac:dyDescent="0.2">
      <c r="A53" t="s">
        <v>64</v>
      </c>
      <c r="E53" s="15" t="s">
        <v>725</v>
      </c>
    </row>
    <row r="54" spans="1:16" ht="25.5" x14ac:dyDescent="0.2">
      <c r="A54" s="17" t="s">
        <v>55</v>
      </c>
      <c r="B54" s="21" t="s">
        <v>49</v>
      </c>
      <c r="C54" s="21" t="s">
        <v>726</v>
      </c>
      <c r="D54" s="17" t="s">
        <v>57</v>
      </c>
      <c r="E54" s="22" t="s">
        <v>727</v>
      </c>
      <c r="F54" s="8" t="s">
        <v>592</v>
      </c>
      <c r="G54" s="23">
        <v>15256.68</v>
      </c>
      <c r="H54" s="24">
        <v>0</v>
      </c>
      <c r="I54" s="24">
        <f>ROUND(ROUND(H54,2)*ROUND(G54,3),2)</f>
        <v>0</v>
      </c>
      <c r="J54" s="8" t="s">
        <v>89</v>
      </c>
      <c r="K54" s="17"/>
      <c r="L54" s="17"/>
      <c r="M54" s="17"/>
      <c r="O54">
        <f>(I54*21)/100</f>
        <v>0</v>
      </c>
      <c r="P54" t="s">
        <v>23</v>
      </c>
    </row>
    <row r="55" spans="1:16" x14ac:dyDescent="0.2">
      <c r="A55" s="25" t="s">
        <v>61</v>
      </c>
      <c r="E55" s="15" t="s">
        <v>57</v>
      </c>
    </row>
    <row r="56" spans="1:16" ht="51" x14ac:dyDescent="0.2">
      <c r="A56" s="26" t="s">
        <v>62</v>
      </c>
      <c r="E56" s="27" t="s">
        <v>728</v>
      </c>
    </row>
    <row r="57" spans="1:16" ht="216.75" x14ac:dyDescent="0.2">
      <c r="A57" t="s">
        <v>64</v>
      </c>
      <c r="E57" s="15" t="s">
        <v>729</v>
      </c>
    </row>
  </sheetData>
  <mergeCells count="14">
    <mergeCell ref="G5:G6"/>
    <mergeCell ref="H5:I5"/>
    <mergeCell ref="J5:J6"/>
    <mergeCell ref="K5:M5"/>
    <mergeCell ref="C3:D3"/>
    <mergeCell ref="E3:F3"/>
    <mergeCell ref="C4:D4"/>
    <mergeCell ref="E4:F4"/>
    <mergeCell ref="F5:F6"/>
    <mergeCell ref="A5:A6"/>
    <mergeCell ref="B5:B6"/>
    <mergeCell ref="C5:C6"/>
    <mergeCell ref="D5:D6"/>
    <mergeCell ref="E5:E6"/>
  </mergeCells>
  <pageMargins left="0.75" right="0.75" top="1" bottom="1" header="0.5" footer="0.5"/>
  <pageSetup paperSize="9" scale="46" fitToHeight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15</vt:i4>
      </vt:variant>
    </vt:vector>
  </HeadingPairs>
  <TitlesOfParts>
    <vt:vector size="15" baseType="lpstr">
      <vt:lpstr>Rekapitulace</vt:lpstr>
      <vt:lpstr>SO 01-77-01</vt:lpstr>
      <vt:lpstr>PS 01-02-51</vt:lpstr>
      <vt:lpstr>PS 01-02-52</vt:lpstr>
      <vt:lpstr>SO 01-12-01</vt:lpstr>
      <vt:lpstr>SO 01-23-01</vt:lpstr>
      <vt:lpstr>SO 01-30-01</vt:lpstr>
      <vt:lpstr>SO 01-52-01</vt:lpstr>
      <vt:lpstr>SO 01-74-01</vt:lpstr>
      <vt:lpstr>SO 01-75-01</vt:lpstr>
      <vt:lpstr>SO 01-79-01</vt:lpstr>
      <vt:lpstr>SO 01-86-01</vt:lpstr>
      <vt:lpstr>SO 01-86-02</vt:lpstr>
      <vt:lpstr>SO 90-90</vt:lpstr>
      <vt:lpstr>SO 98-98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ModifiedBy> </cp:lastModifiedBy>
  <cp:lastPrinted>2022-09-08T06:31:49Z</cp:lastPrinted>
  <dcterms:created xsi:type="dcterms:W3CDTF">2022-09-01T10:28:57Z</dcterms:created>
  <dcterms:modified xsi:type="dcterms:W3CDTF">2022-09-08T06:31:55Z</dcterms:modified>
  <cp:category/>
  <cp:contentStatus/>
</cp:coreProperties>
</file>